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checkCompatibility="1" autoCompressPictures="0"/>
  <bookViews>
    <workbookView xWindow="0" yWindow="0" windowWidth="25600" windowHeight="15480" tabRatio="500"/>
  </bookViews>
  <sheets>
    <sheet name="DataTemplate" sheetId="1" r:id="rId1"/>
    <sheet name="X-BarChartTemplate" sheetId="3" r:id="rId2"/>
    <sheet name="RChartTemplate" sheetId="5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5" i="1" l="1"/>
  <c r="AM5" i="1"/>
  <c r="AN5" i="1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N4" i="1"/>
  <c r="AM4" i="1"/>
  <c r="AL4" i="1"/>
  <c r="AD5" i="1"/>
  <c r="AE5" i="1"/>
  <c r="AF5" i="1"/>
  <c r="AG5" i="1"/>
  <c r="AH5" i="1"/>
  <c r="AI5" i="1"/>
  <c r="AJ5" i="1"/>
  <c r="AD6" i="1"/>
  <c r="AE6" i="1"/>
  <c r="AF6" i="1"/>
  <c r="AG6" i="1"/>
  <c r="AH6" i="1"/>
  <c r="AI6" i="1"/>
  <c r="AJ6" i="1"/>
  <c r="AD7" i="1"/>
  <c r="AE7" i="1"/>
  <c r="AF7" i="1"/>
  <c r="AG7" i="1"/>
  <c r="AH7" i="1"/>
  <c r="AI7" i="1"/>
  <c r="AJ7" i="1"/>
  <c r="AD8" i="1"/>
  <c r="AE8" i="1"/>
  <c r="AF8" i="1"/>
  <c r="AG8" i="1"/>
  <c r="AH8" i="1"/>
  <c r="AI8" i="1"/>
  <c r="AJ8" i="1"/>
  <c r="AD9" i="1"/>
  <c r="AE9" i="1"/>
  <c r="AF9" i="1"/>
  <c r="AG9" i="1"/>
  <c r="AH9" i="1"/>
  <c r="AI9" i="1"/>
  <c r="AJ9" i="1"/>
  <c r="AD10" i="1"/>
  <c r="AE10" i="1"/>
  <c r="AF10" i="1"/>
  <c r="AG10" i="1"/>
  <c r="AH10" i="1"/>
  <c r="AI10" i="1"/>
  <c r="AJ10" i="1"/>
  <c r="AD11" i="1"/>
  <c r="AE11" i="1"/>
  <c r="AF11" i="1"/>
  <c r="AG11" i="1"/>
  <c r="AH11" i="1"/>
  <c r="AI11" i="1"/>
  <c r="AJ11" i="1"/>
  <c r="AD12" i="1"/>
  <c r="AE12" i="1"/>
  <c r="AF12" i="1"/>
  <c r="AG12" i="1"/>
  <c r="AH12" i="1"/>
  <c r="AI12" i="1"/>
  <c r="AJ12" i="1"/>
  <c r="AD13" i="1"/>
  <c r="AE13" i="1"/>
  <c r="AF13" i="1"/>
  <c r="AG13" i="1"/>
  <c r="AH13" i="1"/>
  <c r="AI13" i="1"/>
  <c r="AJ13" i="1"/>
  <c r="AD14" i="1"/>
  <c r="AE14" i="1"/>
  <c r="AF14" i="1"/>
  <c r="AG14" i="1"/>
  <c r="AH14" i="1"/>
  <c r="AI14" i="1"/>
  <c r="AJ14" i="1"/>
  <c r="AD15" i="1"/>
  <c r="AE15" i="1"/>
  <c r="AF15" i="1"/>
  <c r="AG15" i="1"/>
  <c r="AH15" i="1"/>
  <c r="AI15" i="1"/>
  <c r="AJ15" i="1"/>
  <c r="AD16" i="1"/>
  <c r="AE16" i="1"/>
  <c r="AF16" i="1"/>
  <c r="AG16" i="1"/>
  <c r="AH16" i="1"/>
  <c r="AI16" i="1"/>
  <c r="AJ16" i="1"/>
  <c r="AD17" i="1"/>
  <c r="AE17" i="1"/>
  <c r="AF17" i="1"/>
  <c r="AG17" i="1"/>
  <c r="AH17" i="1"/>
  <c r="AI17" i="1"/>
  <c r="AJ17" i="1"/>
  <c r="AD18" i="1"/>
  <c r="AE18" i="1"/>
  <c r="AF18" i="1"/>
  <c r="AG18" i="1"/>
  <c r="AH18" i="1"/>
  <c r="AI18" i="1"/>
  <c r="AJ18" i="1"/>
  <c r="AJ4" i="1"/>
  <c r="AI4" i="1"/>
  <c r="AH4" i="1"/>
  <c r="AG4" i="1"/>
  <c r="AF4" i="1"/>
  <c r="AE4" i="1"/>
  <c r="AD4" i="1"/>
  <c r="F23" i="1"/>
  <c r="F22" i="1"/>
  <c r="D28" i="1"/>
  <c r="D27" i="1"/>
  <c r="D26" i="1"/>
  <c r="D24" i="1"/>
  <c r="D25" i="1"/>
  <c r="D23" i="1"/>
  <c r="D22" i="1"/>
  <c r="H19" i="1"/>
  <c r="G19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H4" i="1"/>
  <c r="G4" i="1"/>
</calcChain>
</file>

<file path=xl/sharedStrings.xml><?xml version="1.0" encoding="utf-8"?>
<sst xmlns="http://schemas.openxmlformats.org/spreadsheetml/2006/main" count="40" uniqueCount="29">
  <si>
    <t>Sample</t>
  </si>
  <si>
    <t>Observation</t>
  </si>
  <si>
    <t>X</t>
  </si>
  <si>
    <t>R</t>
  </si>
  <si>
    <t>Average:</t>
  </si>
  <si>
    <t>UCLx</t>
  </si>
  <si>
    <t>Grand Mean</t>
  </si>
  <si>
    <t>+2/3 UCLx</t>
  </si>
  <si>
    <t>-1/3 UCLx</t>
  </si>
  <si>
    <t>-2/3 UCLx</t>
  </si>
  <si>
    <t>LCLx</t>
  </si>
  <si>
    <t>A2=</t>
  </si>
  <si>
    <t>D3=</t>
  </si>
  <si>
    <t>D4=</t>
  </si>
  <si>
    <t>For this example</t>
  </si>
  <si>
    <t>+1/3 UCLx</t>
  </si>
  <si>
    <t>UCLR</t>
  </si>
  <si>
    <t>LCLR</t>
  </si>
  <si>
    <t>Rbar</t>
  </si>
  <si>
    <t>DO NOT TYPE IN THE CELLS THAT ARE IN YELLOW AND RED.</t>
  </si>
  <si>
    <t>Interpretation of x-bar Chart</t>
  </si>
  <si>
    <t>1.  Process if out of control as point 5 is beyond the UCL (see red circle on x-bar chart)</t>
  </si>
  <si>
    <t>2.  The points starting with 6 through 10 are suspicious.  Although very close to the B Zone there are 4 of 5 points in or right at the B Zone</t>
  </si>
  <si>
    <t>Interpretation of the R Chart</t>
  </si>
  <si>
    <t>All looks fine with regard to the R Chart</t>
  </si>
  <si>
    <t>NOTE:</t>
  </si>
  <si>
    <t>Part of the lesson in this HW is to understand that you need both the x-bar and R charts to analyze if a process is in control or not</t>
  </si>
  <si>
    <t>As with this example one chart may be in control while the other shows out of control.</t>
  </si>
  <si>
    <t>In general, the x-bar chart measures central tendency and the R chart measure dispersion for the process.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</si>
</sst>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  <font>
      <b/>
      <sz val="12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2" fontId="2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0" fontId="0" fillId="2" borderId="0" xfId="0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DataTemplate!$G$3</c:f>
              <c:strCache>
                <c:ptCount val="1"/>
                <c:pt idx="0">
                  <c:v>X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diamond"/>
            <c:size val="9"/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</c:spPr>
          </c:marker>
          <c:xVal>
            <c:numRef>
              <c:f>DataTemplate!$A$4:$A$18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DataTemplate!$G$4:$G$18</c:f>
              <c:numCache>
                <c:formatCode>0.00</c:formatCode>
                <c:ptCount val="15"/>
                <c:pt idx="0">
                  <c:v>1.678417818833645</c:v>
                </c:pt>
                <c:pt idx="1">
                  <c:v>0.940564986887614</c:v>
                </c:pt>
                <c:pt idx="2">
                  <c:v>1.13888733171757</c:v>
                </c:pt>
                <c:pt idx="3">
                  <c:v>0.954945525532898</c:v>
                </c:pt>
                <c:pt idx="4">
                  <c:v>1.786167067731641</c:v>
                </c:pt>
                <c:pt idx="5">
                  <c:v>0.838923963559248</c:v>
                </c:pt>
                <c:pt idx="6">
                  <c:v>0.783389058246184</c:v>
                </c:pt>
                <c:pt idx="7">
                  <c:v>0.884251525533977</c:v>
                </c:pt>
                <c:pt idx="8">
                  <c:v>1.394155257457527</c:v>
                </c:pt>
                <c:pt idx="9">
                  <c:v>0.671123053933735</c:v>
                </c:pt>
                <c:pt idx="10">
                  <c:v>0.997662918664728</c:v>
                </c:pt>
                <c:pt idx="11">
                  <c:v>1.003002915212988</c:v>
                </c:pt>
                <c:pt idx="12">
                  <c:v>0.697349810390529</c:v>
                </c:pt>
                <c:pt idx="13">
                  <c:v>1.397932686657029</c:v>
                </c:pt>
                <c:pt idx="14">
                  <c:v>0.61863185679998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DataTemplate!$AD$3</c:f>
              <c:strCache>
                <c:ptCount val="1"/>
                <c:pt idx="0">
                  <c:v>UCLx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DataTemplate!$A$4:$A$18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DataTemplate!$AD$4:$AD$18</c:f>
              <c:numCache>
                <c:formatCode>0.00</c:formatCode>
                <c:ptCount val="15"/>
                <c:pt idx="0">
                  <c:v>1.718186315240412</c:v>
                </c:pt>
                <c:pt idx="1">
                  <c:v>1.718186315240412</c:v>
                </c:pt>
                <c:pt idx="2">
                  <c:v>1.718186315240412</c:v>
                </c:pt>
                <c:pt idx="3">
                  <c:v>1.718186315240412</c:v>
                </c:pt>
                <c:pt idx="4">
                  <c:v>1.718186315240412</c:v>
                </c:pt>
                <c:pt idx="5">
                  <c:v>1.718186315240412</c:v>
                </c:pt>
                <c:pt idx="6">
                  <c:v>1.718186315240412</c:v>
                </c:pt>
                <c:pt idx="7">
                  <c:v>1.718186315240412</c:v>
                </c:pt>
                <c:pt idx="8">
                  <c:v>1.718186315240412</c:v>
                </c:pt>
                <c:pt idx="9">
                  <c:v>1.718186315240412</c:v>
                </c:pt>
                <c:pt idx="10">
                  <c:v>1.718186315240412</c:v>
                </c:pt>
                <c:pt idx="11">
                  <c:v>1.718186315240412</c:v>
                </c:pt>
                <c:pt idx="12">
                  <c:v>1.718186315240412</c:v>
                </c:pt>
                <c:pt idx="13">
                  <c:v>1.718186315240412</c:v>
                </c:pt>
                <c:pt idx="14">
                  <c:v>1.718186315240412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DataTemplate!$AE$3</c:f>
              <c:strCache>
                <c:ptCount val="1"/>
                <c:pt idx="0">
                  <c:v>+2/3 UCLx</c:v>
                </c:pt>
              </c:strCache>
            </c:strRef>
          </c:tx>
          <c:spPr>
            <a:ln w="25400"/>
          </c:spPr>
          <c:xVal>
            <c:numRef>
              <c:f>DataTemplate!$A$4:$A$18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DataTemplate!$AE$4:$AE$18</c:f>
              <c:numCache>
                <c:formatCode>0.00</c:formatCode>
                <c:ptCount val="15"/>
                <c:pt idx="0">
                  <c:v>1.496244338541592</c:v>
                </c:pt>
                <c:pt idx="1">
                  <c:v>1.496244338541592</c:v>
                </c:pt>
                <c:pt idx="2">
                  <c:v>1.496244338541592</c:v>
                </c:pt>
                <c:pt idx="3">
                  <c:v>1.496244338541592</c:v>
                </c:pt>
                <c:pt idx="4">
                  <c:v>1.496244338541592</c:v>
                </c:pt>
                <c:pt idx="5">
                  <c:v>1.496244338541592</c:v>
                </c:pt>
                <c:pt idx="6">
                  <c:v>1.496244338541592</c:v>
                </c:pt>
                <c:pt idx="7">
                  <c:v>1.496244338541592</c:v>
                </c:pt>
                <c:pt idx="8">
                  <c:v>1.496244338541592</c:v>
                </c:pt>
                <c:pt idx="9">
                  <c:v>1.496244338541592</c:v>
                </c:pt>
                <c:pt idx="10">
                  <c:v>1.496244338541592</c:v>
                </c:pt>
                <c:pt idx="11">
                  <c:v>1.496244338541592</c:v>
                </c:pt>
                <c:pt idx="12">
                  <c:v>1.496244338541592</c:v>
                </c:pt>
                <c:pt idx="13">
                  <c:v>1.496244338541592</c:v>
                </c:pt>
                <c:pt idx="14">
                  <c:v>1.496244338541592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DataTemplate!$AF$3</c:f>
              <c:strCache>
                <c:ptCount val="1"/>
                <c:pt idx="0">
                  <c:v>+1/3 UCLx</c:v>
                </c:pt>
              </c:strCache>
            </c:strRef>
          </c:tx>
          <c:spPr>
            <a:ln w="25400"/>
          </c:spPr>
          <c:xVal>
            <c:numRef>
              <c:f>DataTemplate!$A$4:$A$18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DataTemplate!$AF$4:$AF$18</c:f>
              <c:numCache>
                <c:formatCode>0.00</c:formatCode>
                <c:ptCount val="15"/>
                <c:pt idx="0">
                  <c:v>1.274302361842773</c:v>
                </c:pt>
                <c:pt idx="1">
                  <c:v>1.274302361842773</c:v>
                </c:pt>
                <c:pt idx="2">
                  <c:v>1.274302361842773</c:v>
                </c:pt>
                <c:pt idx="3">
                  <c:v>1.274302361842773</c:v>
                </c:pt>
                <c:pt idx="4">
                  <c:v>1.274302361842773</c:v>
                </c:pt>
                <c:pt idx="5">
                  <c:v>1.274302361842773</c:v>
                </c:pt>
                <c:pt idx="6">
                  <c:v>1.274302361842773</c:v>
                </c:pt>
                <c:pt idx="7">
                  <c:v>1.274302361842773</c:v>
                </c:pt>
                <c:pt idx="8">
                  <c:v>1.274302361842773</c:v>
                </c:pt>
                <c:pt idx="9">
                  <c:v>1.274302361842773</c:v>
                </c:pt>
                <c:pt idx="10">
                  <c:v>1.274302361842773</c:v>
                </c:pt>
                <c:pt idx="11">
                  <c:v>1.274302361842773</c:v>
                </c:pt>
                <c:pt idx="12">
                  <c:v>1.274302361842773</c:v>
                </c:pt>
                <c:pt idx="13">
                  <c:v>1.274302361842773</c:v>
                </c:pt>
                <c:pt idx="14">
                  <c:v>1.274302361842773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DataTemplate!$AG$3</c:f>
              <c:strCache>
                <c:ptCount val="1"/>
                <c:pt idx="0">
                  <c:v>Grand Mean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DataTemplate!$A$4:$A$18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DataTemplate!$AG$4:$AG$18</c:f>
              <c:numCache>
                <c:formatCode>0.00</c:formatCode>
                <c:ptCount val="15"/>
                <c:pt idx="0">
                  <c:v>1.052360385143953</c:v>
                </c:pt>
                <c:pt idx="1">
                  <c:v>1.052360385143953</c:v>
                </c:pt>
                <c:pt idx="2">
                  <c:v>1.052360385143953</c:v>
                </c:pt>
                <c:pt idx="3">
                  <c:v>1.052360385143953</c:v>
                </c:pt>
                <c:pt idx="4">
                  <c:v>1.052360385143953</c:v>
                </c:pt>
                <c:pt idx="5">
                  <c:v>1.052360385143953</c:v>
                </c:pt>
                <c:pt idx="6">
                  <c:v>1.052360385143953</c:v>
                </c:pt>
                <c:pt idx="7">
                  <c:v>1.052360385143953</c:v>
                </c:pt>
                <c:pt idx="8">
                  <c:v>1.052360385143953</c:v>
                </c:pt>
                <c:pt idx="9">
                  <c:v>1.052360385143953</c:v>
                </c:pt>
                <c:pt idx="10">
                  <c:v>1.052360385143953</c:v>
                </c:pt>
                <c:pt idx="11">
                  <c:v>1.052360385143953</c:v>
                </c:pt>
                <c:pt idx="12">
                  <c:v>1.052360385143953</c:v>
                </c:pt>
                <c:pt idx="13">
                  <c:v>1.052360385143953</c:v>
                </c:pt>
                <c:pt idx="14">
                  <c:v>1.052360385143953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DataTemplate!$AH$3</c:f>
              <c:strCache>
                <c:ptCount val="1"/>
                <c:pt idx="0">
                  <c:v>-1/3 UCLx</c:v>
                </c:pt>
              </c:strCache>
            </c:strRef>
          </c:tx>
          <c:spPr>
            <a:ln w="25400"/>
          </c:spPr>
          <c:xVal>
            <c:numRef>
              <c:f>DataTemplate!$A$4:$A$18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DataTemplate!$AH$4:$AH$18</c:f>
              <c:numCache>
                <c:formatCode>0.00</c:formatCode>
                <c:ptCount val="15"/>
                <c:pt idx="0">
                  <c:v>0.830418408445133</c:v>
                </c:pt>
                <c:pt idx="1">
                  <c:v>0.830418408445133</c:v>
                </c:pt>
                <c:pt idx="2">
                  <c:v>0.830418408445133</c:v>
                </c:pt>
                <c:pt idx="3">
                  <c:v>0.830418408445133</c:v>
                </c:pt>
                <c:pt idx="4">
                  <c:v>0.830418408445133</c:v>
                </c:pt>
                <c:pt idx="5">
                  <c:v>0.830418408445133</c:v>
                </c:pt>
                <c:pt idx="6">
                  <c:v>0.830418408445133</c:v>
                </c:pt>
                <c:pt idx="7">
                  <c:v>0.830418408445133</c:v>
                </c:pt>
                <c:pt idx="8">
                  <c:v>0.830418408445133</c:v>
                </c:pt>
                <c:pt idx="9">
                  <c:v>0.830418408445133</c:v>
                </c:pt>
                <c:pt idx="10">
                  <c:v>0.830418408445133</c:v>
                </c:pt>
                <c:pt idx="11">
                  <c:v>0.830418408445133</c:v>
                </c:pt>
                <c:pt idx="12">
                  <c:v>0.830418408445133</c:v>
                </c:pt>
                <c:pt idx="13">
                  <c:v>0.830418408445133</c:v>
                </c:pt>
                <c:pt idx="14">
                  <c:v>0.830418408445133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DataTemplate!$AI$3</c:f>
              <c:strCache>
                <c:ptCount val="1"/>
                <c:pt idx="0">
                  <c:v>-2/3 UCLx</c:v>
                </c:pt>
              </c:strCache>
            </c:strRef>
          </c:tx>
          <c:spPr>
            <a:ln w="25400"/>
          </c:spPr>
          <c:xVal>
            <c:numRef>
              <c:f>DataTemplate!$A$4:$A$18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DataTemplate!$AI$4:$AI$18</c:f>
              <c:numCache>
                <c:formatCode>0.00</c:formatCode>
                <c:ptCount val="15"/>
                <c:pt idx="0">
                  <c:v>0.608476431746313</c:v>
                </c:pt>
                <c:pt idx="1">
                  <c:v>0.608476431746313</c:v>
                </c:pt>
                <c:pt idx="2">
                  <c:v>0.608476431746313</c:v>
                </c:pt>
                <c:pt idx="3">
                  <c:v>0.608476431746313</c:v>
                </c:pt>
                <c:pt idx="4">
                  <c:v>0.608476431746313</c:v>
                </c:pt>
                <c:pt idx="5">
                  <c:v>0.608476431746313</c:v>
                </c:pt>
                <c:pt idx="6">
                  <c:v>0.608476431746313</c:v>
                </c:pt>
                <c:pt idx="7">
                  <c:v>0.608476431746313</c:v>
                </c:pt>
                <c:pt idx="8">
                  <c:v>0.608476431746313</c:v>
                </c:pt>
                <c:pt idx="9">
                  <c:v>0.608476431746313</c:v>
                </c:pt>
                <c:pt idx="10">
                  <c:v>0.608476431746313</c:v>
                </c:pt>
                <c:pt idx="11">
                  <c:v>0.608476431746313</c:v>
                </c:pt>
                <c:pt idx="12">
                  <c:v>0.608476431746313</c:v>
                </c:pt>
                <c:pt idx="13">
                  <c:v>0.608476431746313</c:v>
                </c:pt>
                <c:pt idx="14">
                  <c:v>0.608476431746313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DataTemplate!$AJ$3</c:f>
              <c:strCache>
                <c:ptCount val="1"/>
                <c:pt idx="0">
                  <c:v>LCLx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DataTemplate!$A$4:$A$18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DataTemplate!$AJ$4:$AJ$18</c:f>
              <c:numCache>
                <c:formatCode>0.00</c:formatCode>
                <c:ptCount val="15"/>
                <c:pt idx="0">
                  <c:v>0.386534455047493</c:v>
                </c:pt>
                <c:pt idx="1">
                  <c:v>0.386534455047493</c:v>
                </c:pt>
                <c:pt idx="2">
                  <c:v>0.386534455047493</c:v>
                </c:pt>
                <c:pt idx="3">
                  <c:v>0.386534455047493</c:v>
                </c:pt>
                <c:pt idx="4">
                  <c:v>0.386534455047493</c:v>
                </c:pt>
                <c:pt idx="5">
                  <c:v>0.386534455047493</c:v>
                </c:pt>
                <c:pt idx="6">
                  <c:v>0.386534455047493</c:v>
                </c:pt>
                <c:pt idx="7">
                  <c:v>0.386534455047493</c:v>
                </c:pt>
                <c:pt idx="8">
                  <c:v>0.386534455047493</c:v>
                </c:pt>
                <c:pt idx="9">
                  <c:v>0.386534455047493</c:v>
                </c:pt>
                <c:pt idx="10">
                  <c:v>0.386534455047493</c:v>
                </c:pt>
                <c:pt idx="11">
                  <c:v>0.386534455047493</c:v>
                </c:pt>
                <c:pt idx="12">
                  <c:v>0.386534455047493</c:v>
                </c:pt>
                <c:pt idx="13">
                  <c:v>0.386534455047493</c:v>
                </c:pt>
                <c:pt idx="14">
                  <c:v>0.386534455047493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4109864"/>
        <c:axId val="2129549672"/>
      </c:scatterChart>
      <c:valAx>
        <c:axId val="-2144109864"/>
        <c:scaling>
          <c:orientation val="minMax"/>
          <c:max val="15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Number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9549672"/>
        <c:crosses val="autoZero"/>
        <c:crossBetween val="midCat"/>
        <c:majorUnit val="1.0"/>
      </c:valAx>
      <c:valAx>
        <c:axId val="2129549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Minutes to Cook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-2144109864"/>
        <c:crossesAt val="1.0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Times New Roman"/>
          <a:cs typeface="Times New Roman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82217607774682"/>
          <c:y val="0.0283214295271573"/>
          <c:w val="0.923467092005119"/>
          <c:h val="0.855278524362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DataTemplate!$H$3</c:f>
              <c:strCache>
                <c:ptCount val="1"/>
                <c:pt idx="0">
                  <c:v>R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</c:spPr>
          </c:marker>
          <c:xVal>
            <c:numRef>
              <c:f>DataTemplate!$A$4:$A$18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DataTemplate!$H$4:$H$18</c:f>
              <c:numCache>
                <c:formatCode>0.00</c:formatCode>
                <c:ptCount val="15"/>
                <c:pt idx="0">
                  <c:v>0.543054949324208</c:v>
                </c:pt>
                <c:pt idx="1">
                  <c:v>1.210168239005608</c:v>
                </c:pt>
                <c:pt idx="2">
                  <c:v>1.670207455356703</c:v>
                </c:pt>
                <c:pt idx="3">
                  <c:v>1.906593992860532</c:v>
                </c:pt>
                <c:pt idx="4">
                  <c:v>0.422073739533957</c:v>
                </c:pt>
                <c:pt idx="5">
                  <c:v>1.130350453829577</c:v>
                </c:pt>
                <c:pt idx="6">
                  <c:v>0.864903902019091</c:v>
                </c:pt>
                <c:pt idx="7">
                  <c:v>1.619093892040761</c:v>
                </c:pt>
                <c:pt idx="8">
                  <c:v>1.153252375073441</c:v>
                </c:pt>
                <c:pt idx="9">
                  <c:v>1.331660389421318</c:v>
                </c:pt>
                <c:pt idx="10">
                  <c:v>1.222859946659889</c:v>
                </c:pt>
                <c:pt idx="11">
                  <c:v>1.002260400223949</c:v>
                </c:pt>
                <c:pt idx="12">
                  <c:v>1.099040146468162</c:v>
                </c:pt>
                <c:pt idx="13">
                  <c:v>1.28621809715377</c:v>
                </c:pt>
                <c:pt idx="14">
                  <c:v>0.757898144213334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DataTemplate!$AL$3</c:f>
              <c:strCache>
                <c:ptCount val="1"/>
                <c:pt idx="0">
                  <c:v>UCLR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DataTemplate!$A$4:$A$18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DataTemplate!$AL$4:$AL$18</c:f>
              <c:numCache>
                <c:formatCode>0.00</c:formatCode>
                <c:ptCount val="15"/>
                <c:pt idx="0">
                  <c:v>2.422228814661258</c:v>
                </c:pt>
                <c:pt idx="1">
                  <c:v>2.422228814661258</c:v>
                </c:pt>
                <c:pt idx="2">
                  <c:v>2.422228814661258</c:v>
                </c:pt>
                <c:pt idx="3">
                  <c:v>2.422228814661258</c:v>
                </c:pt>
                <c:pt idx="4">
                  <c:v>2.422228814661258</c:v>
                </c:pt>
                <c:pt idx="5">
                  <c:v>2.422228814661258</c:v>
                </c:pt>
                <c:pt idx="6">
                  <c:v>2.422228814661258</c:v>
                </c:pt>
                <c:pt idx="7">
                  <c:v>2.422228814661258</c:v>
                </c:pt>
                <c:pt idx="8">
                  <c:v>2.422228814661258</c:v>
                </c:pt>
                <c:pt idx="9">
                  <c:v>2.422228814661258</c:v>
                </c:pt>
                <c:pt idx="10">
                  <c:v>2.422228814661258</c:v>
                </c:pt>
                <c:pt idx="11">
                  <c:v>2.422228814661258</c:v>
                </c:pt>
                <c:pt idx="12">
                  <c:v>2.422228814661258</c:v>
                </c:pt>
                <c:pt idx="13">
                  <c:v>2.422228814661258</c:v>
                </c:pt>
                <c:pt idx="14">
                  <c:v>2.422228814661258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DataTemplate!$AM$3</c:f>
              <c:strCache>
                <c:ptCount val="1"/>
                <c:pt idx="0">
                  <c:v>Rbar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DataTemplate!$A$4:$A$18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DataTemplate!$AM$4:$AM$18</c:f>
              <c:numCache>
                <c:formatCode>0.00</c:formatCode>
                <c:ptCount val="15"/>
                <c:pt idx="0">
                  <c:v>1.14797574154562</c:v>
                </c:pt>
                <c:pt idx="1">
                  <c:v>1.14797574154562</c:v>
                </c:pt>
                <c:pt idx="2">
                  <c:v>1.14797574154562</c:v>
                </c:pt>
                <c:pt idx="3">
                  <c:v>1.14797574154562</c:v>
                </c:pt>
                <c:pt idx="4">
                  <c:v>1.14797574154562</c:v>
                </c:pt>
                <c:pt idx="5">
                  <c:v>1.14797574154562</c:v>
                </c:pt>
                <c:pt idx="6">
                  <c:v>1.14797574154562</c:v>
                </c:pt>
                <c:pt idx="7">
                  <c:v>1.14797574154562</c:v>
                </c:pt>
                <c:pt idx="8">
                  <c:v>1.14797574154562</c:v>
                </c:pt>
                <c:pt idx="9">
                  <c:v>1.14797574154562</c:v>
                </c:pt>
                <c:pt idx="10">
                  <c:v>1.14797574154562</c:v>
                </c:pt>
                <c:pt idx="11">
                  <c:v>1.14797574154562</c:v>
                </c:pt>
                <c:pt idx="12">
                  <c:v>1.14797574154562</c:v>
                </c:pt>
                <c:pt idx="13">
                  <c:v>1.14797574154562</c:v>
                </c:pt>
                <c:pt idx="14">
                  <c:v>1.14797574154562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DataTemplate!$AN$3</c:f>
              <c:strCache>
                <c:ptCount val="1"/>
                <c:pt idx="0">
                  <c:v>LCLR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DataTemplate!$A$4:$A$18</c:f>
              <c:numCache>
                <c:formatCode>General</c:formatCode>
                <c:ptCount val="15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</c:numCache>
            </c:numRef>
          </c:xVal>
          <c:yVal>
            <c:numRef>
              <c:f>DataTemplate!$AN$4:$AN$18</c:f>
              <c:numCache>
                <c:formatCode>0.00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0508488"/>
        <c:axId val="-2140098392"/>
      </c:scatterChart>
      <c:valAx>
        <c:axId val="-2130508488"/>
        <c:scaling>
          <c:orientation val="minMax"/>
          <c:max val="15.0"/>
          <c:min val="1.0"/>
        </c:scaling>
        <c:delete val="0"/>
        <c:axPos val="b"/>
        <c:numFmt formatCode="General" sourceLinked="1"/>
        <c:majorTickMark val="out"/>
        <c:minorTickMark val="none"/>
        <c:tickLblPos val="nextTo"/>
        <c:crossAx val="-2140098392"/>
        <c:crosses val="autoZero"/>
        <c:crossBetween val="midCat"/>
        <c:majorUnit val="1.0"/>
      </c:valAx>
      <c:valAx>
        <c:axId val="-2140098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13050848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0.3182</cdr:x>
      <cdr:y>0.06943</cdr:y>
    </cdr:from>
    <cdr:to>
      <cdr:x>0.38698</cdr:x>
      <cdr:y>0.16354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726128" y="404735"/>
          <a:ext cx="589280" cy="54864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 cmpd="sng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topLeftCell="C1" zoomScale="125" zoomScaleNormal="125" zoomScalePageLayoutView="125" workbookViewId="0">
      <selection activeCell="K16" sqref="K16"/>
    </sheetView>
  </sheetViews>
  <sheetFormatPr baseColWidth="10" defaultRowHeight="15" x14ac:dyDescent="0"/>
  <cols>
    <col min="3" max="3" width="11.6640625" customWidth="1"/>
    <col min="4" max="4" width="11.83203125" bestFit="1" customWidth="1"/>
  </cols>
  <sheetData>
    <row r="1" spans="1:40">
      <c r="A1" s="14" t="s">
        <v>19</v>
      </c>
      <c r="B1" s="15"/>
      <c r="C1" s="15"/>
      <c r="D1" s="15"/>
      <c r="E1" s="15"/>
    </row>
    <row r="2" spans="1:40">
      <c r="D2" s="11" t="s">
        <v>1</v>
      </c>
    </row>
    <row r="3" spans="1:40">
      <c r="A3" s="5" t="s">
        <v>0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 t="s">
        <v>2</v>
      </c>
      <c r="H3" s="5" t="s">
        <v>3</v>
      </c>
      <c r="AD3" s="8" t="s">
        <v>5</v>
      </c>
      <c r="AE3" s="9" t="s">
        <v>7</v>
      </c>
      <c r="AF3" s="9" t="s">
        <v>15</v>
      </c>
      <c r="AG3" s="8" t="s">
        <v>6</v>
      </c>
      <c r="AH3" s="9" t="s">
        <v>8</v>
      </c>
      <c r="AI3" s="9" t="s">
        <v>9</v>
      </c>
      <c r="AJ3" s="8" t="s">
        <v>10</v>
      </c>
      <c r="AL3" s="6" t="s">
        <v>16</v>
      </c>
      <c r="AM3" s="6" t="s">
        <v>18</v>
      </c>
      <c r="AN3" s="6" t="s">
        <v>17</v>
      </c>
    </row>
    <row r="4" spans="1:40">
      <c r="A4" s="6">
        <v>1</v>
      </c>
      <c r="B4" s="3">
        <v>1.3949666235144176</v>
      </c>
      <c r="C4" s="3">
        <v>1.9380215728386259</v>
      </c>
      <c r="D4" s="3">
        <v>1.859800240430753</v>
      </c>
      <c r="E4" s="3">
        <v>1.585579655215414</v>
      </c>
      <c r="F4" s="3">
        <v>1.6137210021690149</v>
      </c>
      <c r="G4" s="12">
        <f>AVERAGE(B4:F4)</f>
        <v>1.6784178188336452</v>
      </c>
      <c r="H4" s="12">
        <f>MAX(B4:F4)-MIN(B4:F4)</f>
        <v>0.54305494932420828</v>
      </c>
      <c r="K4" s="7" t="s">
        <v>20</v>
      </c>
      <c r="AD4" s="1">
        <f>D$22</f>
        <v>1.7181863152404124</v>
      </c>
      <c r="AE4" s="1">
        <f>D$23</f>
        <v>1.4962443385415924</v>
      </c>
      <c r="AF4" s="1">
        <f>D$24</f>
        <v>1.2743023618427727</v>
      </c>
      <c r="AG4" s="1">
        <f>D$25</f>
        <v>1.0523603851439529</v>
      </c>
      <c r="AH4" s="1">
        <f>D$26</f>
        <v>0.83041840844513315</v>
      </c>
      <c r="AI4" s="1">
        <f>D$27</f>
        <v>0.60847643174631327</v>
      </c>
      <c r="AJ4" s="1">
        <f>D$28</f>
        <v>0.3865344550474934</v>
      </c>
      <c r="AL4" s="1">
        <f>F$22</f>
        <v>2.4222288146612581</v>
      </c>
      <c r="AM4" s="1">
        <f>H$19</f>
        <v>1.14797574154562</v>
      </c>
      <c r="AN4" s="1">
        <f>F$23</f>
        <v>0</v>
      </c>
    </row>
    <row r="5" spans="1:40">
      <c r="A5" s="6">
        <v>2</v>
      </c>
      <c r="B5" s="3">
        <v>1.3639952514583182</v>
      </c>
      <c r="C5" s="3">
        <v>0.9940165768760818</v>
      </c>
      <c r="D5" s="3">
        <v>1.4704987115825856</v>
      </c>
      <c r="E5" s="3">
        <v>0.61398392194410811</v>
      </c>
      <c r="F5" s="3">
        <v>0.26033047257697728</v>
      </c>
      <c r="G5" s="12">
        <f t="shared" ref="G5:G18" si="0">AVERAGE(B5:F5)</f>
        <v>0.94056498688761414</v>
      </c>
      <c r="H5" s="12">
        <f t="shared" ref="H5:H18" si="1">MAX(B5:F5)-MIN(B5:F5)</f>
        <v>1.2101682390056083</v>
      </c>
      <c r="K5" t="s">
        <v>21</v>
      </c>
      <c r="AD5" s="1">
        <f t="shared" ref="AD5:AD18" si="2">D$22</f>
        <v>1.7181863152404124</v>
      </c>
      <c r="AE5" s="1">
        <f t="shared" ref="AE5:AE18" si="3">D$23</f>
        <v>1.4962443385415924</v>
      </c>
      <c r="AF5" s="1">
        <f t="shared" ref="AF5:AF18" si="4">D$24</f>
        <v>1.2743023618427727</v>
      </c>
      <c r="AG5" s="1">
        <f t="shared" ref="AG5:AG18" si="5">D$25</f>
        <v>1.0523603851439529</v>
      </c>
      <c r="AH5" s="1">
        <f t="shared" ref="AH5:AH18" si="6">D$26</f>
        <v>0.83041840844513315</v>
      </c>
      <c r="AI5" s="1">
        <f t="shared" ref="AI5:AI18" si="7">D$27</f>
        <v>0.60847643174631327</v>
      </c>
      <c r="AJ5" s="1">
        <f t="shared" ref="AJ5:AJ18" si="8">D$28</f>
        <v>0.3865344550474934</v>
      </c>
      <c r="AL5" s="1">
        <f t="shared" ref="AL5:AL18" si="9">F$22</f>
        <v>2.4222288146612581</v>
      </c>
      <c r="AM5" s="1">
        <f t="shared" ref="AM5:AM18" si="10">H$19</f>
        <v>1.14797574154562</v>
      </c>
      <c r="AN5" s="1">
        <f t="shared" ref="AN5:AN18" si="11">F$23</f>
        <v>0</v>
      </c>
    </row>
    <row r="6" spans="1:40">
      <c r="A6" s="6">
        <v>3</v>
      </c>
      <c r="B6" s="3">
        <v>1.8282366390612741</v>
      </c>
      <c r="C6" s="3">
        <v>0.88289247435585727</v>
      </c>
      <c r="D6" s="3">
        <v>0.15802918370457109</v>
      </c>
      <c r="E6" s="3">
        <v>1.0290047094499806</v>
      </c>
      <c r="F6" s="3">
        <v>1.7962736520161655</v>
      </c>
      <c r="G6" s="12">
        <f t="shared" si="0"/>
        <v>1.1388873317175698</v>
      </c>
      <c r="H6" s="12">
        <f t="shared" si="1"/>
        <v>1.670207455356703</v>
      </c>
      <c r="K6" t="s">
        <v>22</v>
      </c>
      <c r="AD6" s="1">
        <f t="shared" si="2"/>
        <v>1.7181863152404124</v>
      </c>
      <c r="AE6" s="1">
        <f t="shared" si="3"/>
        <v>1.4962443385415924</v>
      </c>
      <c r="AF6" s="1">
        <f t="shared" si="4"/>
        <v>1.2743023618427727</v>
      </c>
      <c r="AG6" s="1">
        <f t="shared" si="5"/>
        <v>1.0523603851439529</v>
      </c>
      <c r="AH6" s="1">
        <f t="shared" si="6"/>
        <v>0.83041840844513315</v>
      </c>
      <c r="AI6" s="1">
        <f t="shared" si="7"/>
        <v>0.60847643174631327</v>
      </c>
      <c r="AJ6" s="1">
        <f t="shared" si="8"/>
        <v>0.3865344550474934</v>
      </c>
      <c r="AL6" s="1">
        <f t="shared" si="9"/>
        <v>2.4222288146612581</v>
      </c>
      <c r="AM6" s="1">
        <f t="shared" si="10"/>
        <v>1.14797574154562</v>
      </c>
      <c r="AN6" s="1">
        <f t="shared" si="11"/>
        <v>0</v>
      </c>
    </row>
    <row r="7" spans="1:40">
      <c r="A7" s="6">
        <v>4</v>
      </c>
      <c r="B7" s="3">
        <v>1.9594185667277038</v>
      </c>
      <c r="C7" s="3">
        <v>5.2824573867171765E-2</v>
      </c>
      <c r="D7" s="3">
        <v>0.20438090220622263</v>
      </c>
      <c r="E7" s="3">
        <v>1.9075926955126774</v>
      </c>
      <c r="F7" s="3">
        <v>0.65051088935071721</v>
      </c>
      <c r="G7" s="12">
        <f t="shared" si="0"/>
        <v>0.95494552553289846</v>
      </c>
      <c r="H7" s="12">
        <f t="shared" si="1"/>
        <v>1.906593992860532</v>
      </c>
      <c r="AD7" s="1">
        <f t="shared" si="2"/>
        <v>1.7181863152404124</v>
      </c>
      <c r="AE7" s="1">
        <f t="shared" si="3"/>
        <v>1.4962443385415924</v>
      </c>
      <c r="AF7" s="1">
        <f t="shared" si="4"/>
        <v>1.2743023618427727</v>
      </c>
      <c r="AG7" s="1">
        <f t="shared" si="5"/>
        <v>1.0523603851439529</v>
      </c>
      <c r="AH7" s="1">
        <f t="shared" si="6"/>
        <v>0.83041840844513315</v>
      </c>
      <c r="AI7" s="1">
        <f t="shared" si="7"/>
        <v>0.60847643174631327</v>
      </c>
      <c r="AJ7" s="1">
        <f t="shared" si="8"/>
        <v>0.3865344550474934</v>
      </c>
      <c r="AL7" s="1">
        <f t="shared" si="9"/>
        <v>2.4222288146612581</v>
      </c>
      <c r="AM7" s="1">
        <f t="shared" si="10"/>
        <v>1.14797574154562</v>
      </c>
      <c r="AN7" s="1">
        <f t="shared" si="11"/>
        <v>0</v>
      </c>
    </row>
    <row r="8" spans="1:40">
      <c r="A8" s="6">
        <v>5</v>
      </c>
      <c r="B8" s="3">
        <v>1.5778123633813061</v>
      </c>
      <c r="C8" s="3">
        <v>1.9998861029152628</v>
      </c>
      <c r="D8" s="3">
        <v>1.8748938701852984</v>
      </c>
      <c r="E8" s="3">
        <v>1.8788045015850332</v>
      </c>
      <c r="F8" s="3">
        <v>1.599438500591303</v>
      </c>
      <c r="G8" s="12">
        <f t="shared" si="0"/>
        <v>1.7861670677316408</v>
      </c>
      <c r="H8" s="12">
        <f t="shared" si="1"/>
        <v>0.42207373953395666</v>
      </c>
      <c r="K8" s="7" t="s">
        <v>23</v>
      </c>
      <c r="AD8" s="1">
        <f t="shared" si="2"/>
        <v>1.7181863152404124</v>
      </c>
      <c r="AE8" s="1">
        <f t="shared" si="3"/>
        <v>1.4962443385415924</v>
      </c>
      <c r="AF8" s="1">
        <f t="shared" si="4"/>
        <v>1.2743023618427727</v>
      </c>
      <c r="AG8" s="1">
        <f t="shared" si="5"/>
        <v>1.0523603851439529</v>
      </c>
      <c r="AH8" s="1">
        <f t="shared" si="6"/>
        <v>0.83041840844513315</v>
      </c>
      <c r="AI8" s="1">
        <f t="shared" si="7"/>
        <v>0.60847643174631327</v>
      </c>
      <c r="AJ8" s="1">
        <f t="shared" si="8"/>
        <v>0.3865344550474934</v>
      </c>
      <c r="AL8" s="1">
        <f t="shared" si="9"/>
        <v>2.4222288146612581</v>
      </c>
      <c r="AM8" s="1">
        <f t="shared" si="10"/>
        <v>1.14797574154562</v>
      </c>
      <c r="AN8" s="1">
        <f t="shared" si="11"/>
        <v>0</v>
      </c>
    </row>
    <row r="9" spans="1:40">
      <c r="A9" s="6">
        <v>6</v>
      </c>
      <c r="B9" s="3">
        <v>0.55673708716871229</v>
      </c>
      <c r="C9" s="3">
        <v>1.3522233281235592</v>
      </c>
      <c r="D9" s="3">
        <v>0.85310477625260539</v>
      </c>
      <c r="E9" s="3">
        <v>0.22187287429398195</v>
      </c>
      <c r="F9" s="3">
        <v>1.2106817519573818</v>
      </c>
      <c r="G9" s="12">
        <f t="shared" si="0"/>
        <v>0.83892396355924814</v>
      </c>
      <c r="H9" s="12">
        <f t="shared" si="1"/>
        <v>1.1303504538295772</v>
      </c>
      <c r="K9" t="s">
        <v>24</v>
      </c>
      <c r="AD9" s="1">
        <f t="shared" si="2"/>
        <v>1.7181863152404124</v>
      </c>
      <c r="AE9" s="1">
        <f t="shared" si="3"/>
        <v>1.4962443385415924</v>
      </c>
      <c r="AF9" s="1">
        <f t="shared" si="4"/>
        <v>1.2743023618427727</v>
      </c>
      <c r="AG9" s="1">
        <f t="shared" si="5"/>
        <v>1.0523603851439529</v>
      </c>
      <c r="AH9" s="1">
        <f t="shared" si="6"/>
        <v>0.83041840844513315</v>
      </c>
      <c r="AI9" s="1">
        <f t="shared" si="7"/>
        <v>0.60847643174631327</v>
      </c>
      <c r="AJ9" s="1">
        <f t="shared" si="8"/>
        <v>0.3865344550474934</v>
      </c>
      <c r="AL9" s="1">
        <f t="shared" si="9"/>
        <v>2.4222288146612581</v>
      </c>
      <c r="AM9" s="1">
        <f t="shared" si="10"/>
        <v>1.14797574154562</v>
      </c>
      <c r="AN9" s="1">
        <f t="shared" si="11"/>
        <v>0</v>
      </c>
    </row>
    <row r="10" spans="1:40">
      <c r="A10" s="6">
        <v>7</v>
      </c>
      <c r="B10" s="3">
        <v>1.1998671643313121</v>
      </c>
      <c r="C10" s="3">
        <v>0.33496326231222073</v>
      </c>
      <c r="D10" s="3">
        <v>0.943025953059766</v>
      </c>
      <c r="E10" s="3">
        <v>0.71599785410919448</v>
      </c>
      <c r="F10" s="3">
        <v>0.72309105741842661</v>
      </c>
      <c r="G10" s="12">
        <f t="shared" si="0"/>
        <v>0.7833890582461841</v>
      </c>
      <c r="H10" s="12">
        <f t="shared" si="1"/>
        <v>0.8649039020190914</v>
      </c>
      <c r="AD10" s="1">
        <f t="shared" si="2"/>
        <v>1.7181863152404124</v>
      </c>
      <c r="AE10" s="1">
        <f t="shared" si="3"/>
        <v>1.4962443385415924</v>
      </c>
      <c r="AF10" s="1">
        <f t="shared" si="4"/>
        <v>1.2743023618427727</v>
      </c>
      <c r="AG10" s="1">
        <f t="shared" si="5"/>
        <v>1.0523603851439529</v>
      </c>
      <c r="AH10" s="1">
        <f t="shared" si="6"/>
        <v>0.83041840844513315</v>
      </c>
      <c r="AI10" s="1">
        <f t="shared" si="7"/>
        <v>0.60847643174631327</v>
      </c>
      <c r="AJ10" s="1">
        <f t="shared" si="8"/>
        <v>0.3865344550474934</v>
      </c>
      <c r="AL10" s="1">
        <f t="shared" si="9"/>
        <v>2.4222288146612581</v>
      </c>
      <c r="AM10" s="1">
        <f t="shared" si="10"/>
        <v>1.14797574154562</v>
      </c>
      <c r="AN10" s="1">
        <f t="shared" si="11"/>
        <v>0</v>
      </c>
    </row>
    <row r="11" spans="1:40">
      <c r="A11" s="6">
        <v>8</v>
      </c>
      <c r="B11" s="3">
        <v>1.9865867087602584</v>
      </c>
      <c r="C11" s="3">
        <v>0.43758414624826791</v>
      </c>
      <c r="D11" s="3">
        <v>0.36749281671949774</v>
      </c>
      <c r="E11" s="3">
        <v>1.0614421210163096</v>
      </c>
      <c r="F11" s="3">
        <v>0.56815183492555343</v>
      </c>
      <c r="G11" s="12">
        <f t="shared" si="0"/>
        <v>0.88425152553397735</v>
      </c>
      <c r="H11" s="12">
        <f t="shared" si="1"/>
        <v>1.6190938920407607</v>
      </c>
      <c r="K11" s="7" t="s">
        <v>25</v>
      </c>
      <c r="AD11" s="1">
        <f t="shared" si="2"/>
        <v>1.7181863152404124</v>
      </c>
      <c r="AE11" s="1">
        <f t="shared" si="3"/>
        <v>1.4962443385415924</v>
      </c>
      <c r="AF11" s="1">
        <f t="shared" si="4"/>
        <v>1.2743023618427727</v>
      </c>
      <c r="AG11" s="1">
        <f t="shared" si="5"/>
        <v>1.0523603851439529</v>
      </c>
      <c r="AH11" s="1">
        <f t="shared" si="6"/>
        <v>0.83041840844513315</v>
      </c>
      <c r="AI11" s="1">
        <f t="shared" si="7"/>
        <v>0.60847643174631327</v>
      </c>
      <c r="AJ11" s="1">
        <f t="shared" si="8"/>
        <v>0.3865344550474934</v>
      </c>
      <c r="AL11" s="1">
        <f t="shared" si="9"/>
        <v>2.4222288146612581</v>
      </c>
      <c r="AM11" s="1">
        <f t="shared" si="10"/>
        <v>1.14797574154562</v>
      </c>
      <c r="AN11" s="1">
        <f t="shared" si="11"/>
        <v>0</v>
      </c>
    </row>
    <row r="12" spans="1:40">
      <c r="A12" s="6">
        <v>9</v>
      </c>
      <c r="B12" s="3">
        <v>1.8760957303792654</v>
      </c>
      <c r="C12" s="3">
        <v>1.7401648746003988</v>
      </c>
      <c r="D12" s="3">
        <v>1.0673912203265417</v>
      </c>
      <c r="E12" s="3">
        <v>1.564281106675607</v>
      </c>
      <c r="F12" s="3">
        <v>0.72284335530582422</v>
      </c>
      <c r="G12" s="12">
        <f t="shared" si="0"/>
        <v>1.3941552574575273</v>
      </c>
      <c r="H12" s="12">
        <f t="shared" si="1"/>
        <v>1.1532523750734411</v>
      </c>
      <c r="K12" t="s">
        <v>26</v>
      </c>
      <c r="AD12" s="1">
        <f t="shared" si="2"/>
        <v>1.7181863152404124</v>
      </c>
      <c r="AE12" s="1">
        <f t="shared" si="3"/>
        <v>1.4962443385415924</v>
      </c>
      <c r="AF12" s="1">
        <f t="shared" si="4"/>
        <v>1.2743023618427727</v>
      </c>
      <c r="AG12" s="1">
        <f t="shared" si="5"/>
        <v>1.0523603851439529</v>
      </c>
      <c r="AH12" s="1">
        <f t="shared" si="6"/>
        <v>0.83041840844513315</v>
      </c>
      <c r="AI12" s="1">
        <f t="shared" si="7"/>
        <v>0.60847643174631327</v>
      </c>
      <c r="AJ12" s="1">
        <f t="shared" si="8"/>
        <v>0.3865344550474934</v>
      </c>
      <c r="AL12" s="1">
        <f t="shared" si="9"/>
        <v>2.4222288146612581</v>
      </c>
      <c r="AM12" s="1">
        <f t="shared" si="10"/>
        <v>1.14797574154562</v>
      </c>
      <c r="AN12" s="1">
        <f t="shared" si="11"/>
        <v>0</v>
      </c>
    </row>
    <row r="13" spans="1:40">
      <c r="A13" s="6">
        <v>10</v>
      </c>
      <c r="B13" s="3">
        <v>0.44475732540926094</v>
      </c>
      <c r="C13" s="3">
        <v>0.42547262594493929</v>
      </c>
      <c r="D13" s="3">
        <v>0.91245307153389055</v>
      </c>
      <c r="E13" s="3">
        <v>1.4522963181009516</v>
      </c>
      <c r="F13" s="3">
        <v>0.12063592867963324</v>
      </c>
      <c r="G13" s="12">
        <f t="shared" si="0"/>
        <v>0.67112305393373517</v>
      </c>
      <c r="H13" s="12">
        <f t="shared" si="1"/>
        <v>1.3316603894213184</v>
      </c>
      <c r="K13" t="s">
        <v>27</v>
      </c>
      <c r="AD13" s="1">
        <f t="shared" si="2"/>
        <v>1.7181863152404124</v>
      </c>
      <c r="AE13" s="1">
        <f t="shared" si="3"/>
        <v>1.4962443385415924</v>
      </c>
      <c r="AF13" s="1">
        <f t="shared" si="4"/>
        <v>1.2743023618427727</v>
      </c>
      <c r="AG13" s="1">
        <f t="shared" si="5"/>
        <v>1.0523603851439529</v>
      </c>
      <c r="AH13" s="1">
        <f t="shared" si="6"/>
        <v>0.83041840844513315</v>
      </c>
      <c r="AI13" s="1">
        <f t="shared" si="7"/>
        <v>0.60847643174631327</v>
      </c>
      <c r="AJ13" s="1">
        <f t="shared" si="8"/>
        <v>0.3865344550474934</v>
      </c>
      <c r="AL13" s="1">
        <f t="shared" si="9"/>
        <v>2.4222288146612581</v>
      </c>
      <c r="AM13" s="1">
        <f t="shared" si="10"/>
        <v>1.14797574154562</v>
      </c>
      <c r="AN13" s="1">
        <f t="shared" si="11"/>
        <v>0</v>
      </c>
    </row>
    <row r="14" spans="1:40">
      <c r="A14" s="6">
        <v>11</v>
      </c>
      <c r="B14" s="3">
        <v>0.18821873015903789</v>
      </c>
      <c r="C14" s="3">
        <v>1.2450252286728418</v>
      </c>
      <c r="D14" s="3">
        <v>1.4110786768189267</v>
      </c>
      <c r="E14" s="3">
        <v>1.1573599761624511</v>
      </c>
      <c r="F14" s="3">
        <v>0.98663198151038034</v>
      </c>
      <c r="G14" s="12">
        <f t="shared" si="0"/>
        <v>0.99766291866472767</v>
      </c>
      <c r="H14" s="12">
        <f t="shared" si="1"/>
        <v>1.2228599466598888</v>
      </c>
      <c r="K14" t="s">
        <v>28</v>
      </c>
      <c r="AD14" s="1">
        <f t="shared" si="2"/>
        <v>1.7181863152404124</v>
      </c>
      <c r="AE14" s="1">
        <f t="shared" si="3"/>
        <v>1.4962443385415924</v>
      </c>
      <c r="AF14" s="1">
        <f t="shared" si="4"/>
        <v>1.2743023618427727</v>
      </c>
      <c r="AG14" s="1">
        <f t="shared" si="5"/>
        <v>1.0523603851439529</v>
      </c>
      <c r="AH14" s="1">
        <f t="shared" si="6"/>
        <v>0.83041840844513315</v>
      </c>
      <c r="AI14" s="1">
        <f t="shared" si="7"/>
        <v>0.60847643174631327</v>
      </c>
      <c r="AJ14" s="1">
        <f t="shared" si="8"/>
        <v>0.3865344550474934</v>
      </c>
      <c r="AL14" s="1">
        <f t="shared" si="9"/>
        <v>2.4222288146612581</v>
      </c>
      <c r="AM14" s="1">
        <f t="shared" si="10"/>
        <v>1.14797574154562</v>
      </c>
      <c r="AN14" s="1">
        <f t="shared" si="11"/>
        <v>0</v>
      </c>
    </row>
    <row r="15" spans="1:40">
      <c r="A15" s="6">
        <v>12</v>
      </c>
      <c r="B15" s="3">
        <v>1.3883059003618505</v>
      </c>
      <c r="C15" s="3">
        <v>0.5300916579372299</v>
      </c>
      <c r="D15" s="3">
        <v>0.3927983064224303</v>
      </c>
      <c r="E15" s="3">
        <v>1.3950587066463798</v>
      </c>
      <c r="F15" s="3">
        <v>1.3087600046970509</v>
      </c>
      <c r="G15" s="12">
        <f t="shared" si="0"/>
        <v>1.0030029152129882</v>
      </c>
      <c r="H15" s="12">
        <f t="shared" si="1"/>
        <v>1.0022604002239495</v>
      </c>
      <c r="AD15" s="1">
        <f t="shared" si="2"/>
        <v>1.7181863152404124</v>
      </c>
      <c r="AE15" s="1">
        <f t="shared" si="3"/>
        <v>1.4962443385415924</v>
      </c>
      <c r="AF15" s="1">
        <f t="shared" si="4"/>
        <v>1.2743023618427727</v>
      </c>
      <c r="AG15" s="1">
        <f t="shared" si="5"/>
        <v>1.0523603851439529</v>
      </c>
      <c r="AH15" s="1">
        <f t="shared" si="6"/>
        <v>0.83041840844513315</v>
      </c>
      <c r="AI15" s="1">
        <f t="shared" si="7"/>
        <v>0.60847643174631327</v>
      </c>
      <c r="AJ15" s="1">
        <f t="shared" si="8"/>
        <v>0.3865344550474934</v>
      </c>
      <c r="AL15" s="1">
        <f t="shared" si="9"/>
        <v>2.4222288146612581</v>
      </c>
      <c r="AM15" s="1">
        <f t="shared" si="10"/>
        <v>1.14797574154562</v>
      </c>
      <c r="AN15" s="1">
        <f t="shared" si="11"/>
        <v>0</v>
      </c>
    </row>
    <row r="16" spans="1:40">
      <c r="A16" s="6">
        <v>13</v>
      </c>
      <c r="B16" s="3">
        <v>1.2351666788469908</v>
      </c>
      <c r="C16" s="3">
        <v>0.44886804381104128</v>
      </c>
      <c r="D16" s="3">
        <v>1.2264521088235709</v>
      </c>
      <c r="E16" s="3">
        <v>0.13612653237882877</v>
      </c>
      <c r="F16" s="3">
        <v>0.44013568809221604</v>
      </c>
      <c r="G16" s="12">
        <f t="shared" si="0"/>
        <v>0.69734981039052957</v>
      </c>
      <c r="H16" s="12">
        <f t="shared" si="1"/>
        <v>1.0990401464681621</v>
      </c>
      <c r="AD16" s="1">
        <f t="shared" si="2"/>
        <v>1.7181863152404124</v>
      </c>
      <c r="AE16" s="1">
        <f t="shared" si="3"/>
        <v>1.4962443385415924</v>
      </c>
      <c r="AF16" s="1">
        <f t="shared" si="4"/>
        <v>1.2743023618427727</v>
      </c>
      <c r="AG16" s="1">
        <f t="shared" si="5"/>
        <v>1.0523603851439529</v>
      </c>
      <c r="AH16" s="1">
        <f t="shared" si="6"/>
        <v>0.83041840844513315</v>
      </c>
      <c r="AI16" s="1">
        <f t="shared" si="7"/>
        <v>0.60847643174631327</v>
      </c>
      <c r="AJ16" s="1">
        <f t="shared" si="8"/>
        <v>0.3865344550474934</v>
      </c>
      <c r="AL16" s="1">
        <f t="shared" si="9"/>
        <v>2.4222288146612581</v>
      </c>
      <c r="AM16" s="1">
        <f t="shared" si="10"/>
        <v>1.14797574154562</v>
      </c>
      <c r="AN16" s="1">
        <f t="shared" si="11"/>
        <v>0</v>
      </c>
    </row>
    <row r="17" spans="1:40">
      <c r="A17" s="6">
        <v>14</v>
      </c>
      <c r="B17" s="3">
        <v>1.0011348939308331</v>
      </c>
      <c r="C17" s="3">
        <v>1.9330920013975457</v>
      </c>
      <c r="D17" s="3">
        <v>1.9994628350126953</v>
      </c>
      <c r="E17" s="3">
        <v>1.3427289650851433</v>
      </c>
      <c r="F17" s="3">
        <v>0.71324473785892617</v>
      </c>
      <c r="G17" s="12">
        <f t="shared" si="0"/>
        <v>1.3979326866570287</v>
      </c>
      <c r="H17" s="12">
        <f t="shared" si="1"/>
        <v>1.2862180971537691</v>
      </c>
      <c r="AD17" s="1">
        <f t="shared" si="2"/>
        <v>1.7181863152404124</v>
      </c>
      <c r="AE17" s="1">
        <f t="shared" si="3"/>
        <v>1.4962443385415924</v>
      </c>
      <c r="AF17" s="1">
        <f t="shared" si="4"/>
        <v>1.2743023618427727</v>
      </c>
      <c r="AG17" s="1">
        <f t="shared" si="5"/>
        <v>1.0523603851439529</v>
      </c>
      <c r="AH17" s="1">
        <f t="shared" si="6"/>
        <v>0.83041840844513315</v>
      </c>
      <c r="AI17" s="1">
        <f t="shared" si="7"/>
        <v>0.60847643174631327</v>
      </c>
      <c r="AJ17" s="1">
        <f t="shared" si="8"/>
        <v>0.3865344550474934</v>
      </c>
      <c r="AL17" s="1">
        <f t="shared" si="9"/>
        <v>2.4222288146612581</v>
      </c>
      <c r="AM17" s="1">
        <f t="shared" si="10"/>
        <v>1.14797574154562</v>
      </c>
      <c r="AN17" s="1">
        <f t="shared" si="11"/>
        <v>0</v>
      </c>
    </row>
    <row r="18" spans="1:40">
      <c r="A18" s="5">
        <v>15</v>
      </c>
      <c r="B18" s="4">
        <v>0.61881788420987061</v>
      </c>
      <c r="C18" s="4">
        <v>0.42662402123909327</v>
      </c>
      <c r="D18" s="4">
        <v>0.2576943214442815</v>
      </c>
      <c r="E18" s="4">
        <v>0.77443059144903859</v>
      </c>
      <c r="F18" s="4">
        <v>1.0155924656576159</v>
      </c>
      <c r="G18" s="13">
        <f t="shared" si="0"/>
        <v>0.6186318567999799</v>
      </c>
      <c r="H18" s="13">
        <f t="shared" si="1"/>
        <v>0.75789814421333435</v>
      </c>
      <c r="AD18" s="1">
        <f t="shared" si="2"/>
        <v>1.7181863152404124</v>
      </c>
      <c r="AE18" s="1">
        <f t="shared" si="3"/>
        <v>1.4962443385415924</v>
      </c>
      <c r="AF18" s="1">
        <f t="shared" si="4"/>
        <v>1.2743023618427727</v>
      </c>
      <c r="AG18" s="1">
        <f t="shared" si="5"/>
        <v>1.0523603851439529</v>
      </c>
      <c r="AH18" s="1">
        <f t="shared" si="6"/>
        <v>0.83041840844513315</v>
      </c>
      <c r="AI18" s="1">
        <f t="shared" si="7"/>
        <v>0.60847643174631327</v>
      </c>
      <c r="AJ18" s="1">
        <f t="shared" si="8"/>
        <v>0.3865344550474934</v>
      </c>
      <c r="AL18" s="1">
        <f t="shared" si="9"/>
        <v>2.4222288146612581</v>
      </c>
      <c r="AM18" s="1">
        <f t="shared" si="10"/>
        <v>1.14797574154562</v>
      </c>
      <c r="AN18" s="1">
        <f t="shared" si="11"/>
        <v>0</v>
      </c>
    </row>
    <row r="19" spans="1:40">
      <c r="A19" s="2"/>
      <c r="B19" s="2"/>
      <c r="C19" s="2"/>
      <c r="D19" s="2"/>
      <c r="E19" s="2"/>
      <c r="F19" s="8" t="s">
        <v>4</v>
      </c>
      <c r="G19" s="12">
        <f>AVERAGE(G4:G18)</f>
        <v>1.0523603851439529</v>
      </c>
      <c r="H19" s="12">
        <f>AVERAGE(H4:H18)</f>
        <v>1.14797574154562</v>
      </c>
    </row>
    <row r="21" spans="1:40">
      <c r="A21" s="7" t="s">
        <v>14</v>
      </c>
      <c r="D21" s="6" t="s">
        <v>2</v>
      </c>
      <c r="E21" s="7"/>
      <c r="F21" s="6" t="s">
        <v>3</v>
      </c>
    </row>
    <row r="22" spans="1:40">
      <c r="A22" s="8" t="s">
        <v>11</v>
      </c>
      <c r="B22" s="10">
        <v>0.57999999999999996</v>
      </c>
      <c r="C22" s="8" t="s">
        <v>5</v>
      </c>
      <c r="D22" s="12">
        <f>G$19+B$22*H$19</f>
        <v>1.7181863152404124</v>
      </c>
      <c r="E22" s="8" t="s">
        <v>16</v>
      </c>
      <c r="F22" s="12">
        <f>B24*H19</f>
        <v>2.4222288146612581</v>
      </c>
    </row>
    <row r="23" spans="1:40">
      <c r="A23" s="8" t="s">
        <v>12</v>
      </c>
      <c r="B23" s="10">
        <v>0</v>
      </c>
      <c r="C23" s="9" t="s">
        <v>7</v>
      </c>
      <c r="D23" s="12">
        <f>G$19+2/3*B$22*H$19</f>
        <v>1.4962443385415924</v>
      </c>
      <c r="E23" s="8" t="s">
        <v>17</v>
      </c>
      <c r="F23" s="12">
        <f>B23*H19</f>
        <v>0</v>
      </c>
    </row>
    <row r="24" spans="1:40">
      <c r="A24" s="8" t="s">
        <v>13</v>
      </c>
      <c r="B24" s="10">
        <v>2.11</v>
      </c>
      <c r="C24" s="9" t="s">
        <v>15</v>
      </c>
      <c r="D24" s="12">
        <f>G$19+1/3*B$22*H$19</f>
        <v>1.2743023618427727</v>
      </c>
    </row>
    <row r="25" spans="1:40">
      <c r="C25" s="8" t="s">
        <v>6</v>
      </c>
      <c r="D25" s="12">
        <f>G19</f>
        <v>1.0523603851439529</v>
      </c>
    </row>
    <row r="26" spans="1:40">
      <c r="C26" s="9" t="s">
        <v>8</v>
      </c>
      <c r="D26" s="12">
        <f>G$19-1/3*B$22*H$19</f>
        <v>0.83041840844513315</v>
      </c>
    </row>
    <row r="27" spans="1:40">
      <c r="C27" s="9" t="s">
        <v>9</v>
      </c>
      <c r="D27" s="12">
        <f>G$19-2/3*B$22*H$19</f>
        <v>0.60847643174631327</v>
      </c>
    </row>
    <row r="28" spans="1:40">
      <c r="C28" s="8" t="s">
        <v>10</v>
      </c>
      <c r="D28" s="12">
        <f>G$19-B$22*H$19</f>
        <v>0.3865344550474934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DataTemplate</vt:lpstr>
      <vt:lpstr>X-BarChartTemplate</vt:lpstr>
      <vt:lpstr>RChartTemplate</vt:lpstr>
    </vt:vector>
  </TitlesOfParts>
  <Company>ECU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Kros</dc:creator>
  <cp:lastModifiedBy>John Kros</cp:lastModifiedBy>
  <dcterms:created xsi:type="dcterms:W3CDTF">2015-01-12T17:06:12Z</dcterms:created>
  <dcterms:modified xsi:type="dcterms:W3CDTF">2015-02-02T14:28:49Z</dcterms:modified>
</cp:coreProperties>
</file>