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krosj/Desktop/TferFromMacalias/ECU/DSCI3123/"/>
    </mc:Choice>
  </mc:AlternateContent>
  <xr:revisionPtr revIDLastSave="0" documentId="8_{552BB889-57F0-DC4C-A493-A4D5D17026BD}" xr6:coauthVersionLast="46" xr6:coauthVersionMax="46" xr10:uidLastSave="{00000000-0000-0000-0000-000000000000}"/>
  <bookViews>
    <workbookView xWindow="80" yWindow="2160" windowWidth="27560" windowHeight="13600" tabRatio="308"/>
  </bookViews>
  <sheets>
    <sheet name="APP-Model" sheetId="4" r:id="rId1"/>
  </sheets>
  <definedNames>
    <definedName name="solver_adj" localSheetId="0" hidden="1">'APP-Model'!$C$25:$C$28</definedName>
    <definedName name="solver_cvg" localSheetId="0" hidden="1">0.000000001</definedName>
    <definedName name="solver_drv" localSheetId="0" hidden="1">1</definedName>
    <definedName name="solver_eng" localSheetId="0" hidden="1">3</definedName>
    <definedName name="solver_est" localSheetId="0" hidden="1">2</definedName>
    <definedName name="solver_ibd" localSheetId="0" hidden="1">2</definedName>
    <definedName name="solver_itr" localSheetId="0" hidden="1">10000</definedName>
    <definedName name="solver_lhs1" localSheetId="0" hidden="1">'APP-Model'!$I$25:$I$28</definedName>
    <definedName name="solver_lhs2" localSheetId="0" hidden="1">'APP-Model'!$C$29</definedName>
    <definedName name="solver_lhs3" localSheetId="0" hidden="1">'APP-Model'!$D$29</definedName>
    <definedName name="solver_lhs4" localSheetId="0" hidden="1">'APP-Model'!$E$25:$E$28</definedName>
    <definedName name="solver_lhs5" localSheetId="0" hidden="1">'APP-Model'!$D$25</definedName>
    <definedName name="solver_lhs6" localSheetId="0" hidden="1">'APP-Model'!$C$25:$C$28</definedName>
    <definedName name="solver_lhs7" localSheetId="0" hidden="1">'APP-Model'!$I$25:$I$28</definedName>
    <definedName name="solver_lin" localSheetId="0" hidden="1">2</definedName>
    <definedName name="solver_loc" localSheetId="0" hidden="1">1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neg" localSheetId="0" hidden="1">1</definedName>
    <definedName name="solver_nod" localSheetId="0" hidden="1">5000</definedName>
    <definedName name="solver_num" localSheetId="0" hidden="1">6</definedName>
    <definedName name="solver_nwt" localSheetId="0" hidden="1">2</definedName>
    <definedName name="solver_ofx" localSheetId="0" hidden="1">2</definedName>
    <definedName name="solver_opt" localSheetId="0" hidden="1">'APP-Model'!$J$30</definedName>
    <definedName name="solver_piv" localSheetId="0" hidden="1">0.000001</definedName>
    <definedName name="solver_pre" localSheetId="0" hidden="1">0.00000000001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l1" localSheetId="0" hidden="1">3</definedName>
    <definedName name="solver_rel2" localSheetId="0" hidden="1">2</definedName>
    <definedName name="solver_rel3" localSheetId="0" hidden="1">2</definedName>
    <definedName name="solver_rel4" localSheetId="0" hidden="1">3</definedName>
    <definedName name="solver_rel5" localSheetId="0" hidden="1">3</definedName>
    <definedName name="solver_rel6" localSheetId="0" hidden="1">4</definedName>
    <definedName name="solver_rel7" localSheetId="0" hidden="1">3</definedName>
    <definedName name="solver_reo" localSheetId="0" hidden="1">2</definedName>
    <definedName name="solver_rep" localSheetId="0" hidden="1">2</definedName>
    <definedName name="solver_rhs1" localSheetId="0" hidden="1">0</definedName>
    <definedName name="solver_rhs2" localSheetId="0" hidden="1">'APP-Model'!$C$9</definedName>
    <definedName name="solver_rhs3" localSheetId="0" hidden="1">'APP-Model'!$C$9</definedName>
    <definedName name="solver_rhs4" localSheetId="0" hidden="1">0</definedName>
    <definedName name="solver_rhs5" localSheetId="0" hidden="1">'APP-Model'!$B$25</definedName>
    <definedName name="solver_rhs6" localSheetId="0" hidden="1">integer</definedName>
    <definedName name="solver_rhs7" localSheetId="0" hidden="1">0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std" localSheetId="0" hidden="1">0</definedName>
    <definedName name="solver_tim" localSheetId="0" hidden="1">100</definedName>
    <definedName name="solver_tol" localSheetId="0" hidden="1">0.0000000001</definedName>
    <definedName name="solver_typ" localSheetId="0" hidden="1">2</definedName>
    <definedName name="solver_val" localSheetId="0" hidden="1">700000</definedName>
    <definedName name="solver_ver" localSheetId="0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E5" i="4" s="1"/>
  <c r="J13" i="4"/>
  <c r="J23" i="4" s="1"/>
  <c r="B15" i="4"/>
  <c r="B25" i="4" s="1"/>
  <c r="B16" i="4"/>
  <c r="B26" i="4" s="1"/>
  <c r="B17" i="4"/>
  <c r="C17" i="4" s="1"/>
  <c r="B18" i="4"/>
  <c r="B28" i="4" s="1"/>
  <c r="E25" i="4"/>
  <c r="C13" i="4"/>
  <c r="C23" i="4" s="1"/>
  <c r="E26" i="4"/>
  <c r="E27" i="4"/>
  <c r="E28" i="4"/>
  <c r="G13" i="4"/>
  <c r="G23" i="4" s="1"/>
  <c r="C6" i="4"/>
  <c r="E6" i="4" s="1"/>
  <c r="C7" i="4"/>
  <c r="E7" i="4" s="1"/>
  <c r="C8" i="4"/>
  <c r="E8" i="4" s="1"/>
  <c r="B9" i="4"/>
  <c r="E13" i="4"/>
  <c r="E23" i="4" s="1"/>
  <c r="F13" i="4"/>
  <c r="F23" i="4" s="1"/>
  <c r="C29" i="4"/>
  <c r="C16" i="4" l="1"/>
  <c r="E16" i="4" s="1"/>
  <c r="G25" i="4"/>
  <c r="C15" i="4"/>
  <c r="E15" i="4" s="1"/>
  <c r="F15" i="4" s="1"/>
  <c r="F5" i="4"/>
  <c r="C18" i="4"/>
  <c r="E18" i="4" s="1"/>
  <c r="E17" i="4"/>
  <c r="B27" i="4"/>
  <c r="G5" i="4"/>
  <c r="F25" i="4"/>
  <c r="H25" i="4" s="1"/>
  <c r="C9" i="4"/>
  <c r="H5" i="4" l="1"/>
  <c r="D5" i="4" s="1"/>
  <c r="G15" i="4"/>
  <c r="C19" i="4"/>
  <c r="D25" i="4"/>
  <c r="I25" i="4"/>
  <c r="F26" i="4"/>
  <c r="G26" i="4"/>
  <c r="H15" i="4" l="1"/>
  <c r="G16" i="4"/>
  <c r="I5" i="4"/>
  <c r="J5" i="4" s="1"/>
  <c r="G6" i="4"/>
  <c r="F6" i="4"/>
  <c r="H26" i="4"/>
  <c r="D26" i="4" s="1"/>
  <c r="J25" i="4"/>
  <c r="H6" i="4" l="1"/>
  <c r="I6" i="4" s="1"/>
  <c r="I15" i="4"/>
  <c r="J15" i="4" s="1"/>
  <c r="D15" i="4"/>
  <c r="F16" i="4"/>
  <c r="H16" i="4" s="1"/>
  <c r="G27" i="4"/>
  <c r="F27" i="4"/>
  <c r="I26" i="4"/>
  <c r="J26" i="4" s="1"/>
  <c r="J6" i="4"/>
  <c r="D6" i="4"/>
  <c r="F7" i="4"/>
  <c r="H27" i="4" l="1"/>
  <c r="F28" i="4" s="1"/>
  <c r="F29" i="4" s="1"/>
  <c r="G7" i="4"/>
  <c r="H7" i="4" s="1"/>
  <c r="I7" i="4" s="1"/>
  <c r="F17" i="4"/>
  <c r="D16" i="4"/>
  <c r="G17" i="4"/>
  <c r="I16" i="4"/>
  <c r="J16" i="4" s="1"/>
  <c r="H17" i="4"/>
  <c r="D27" i="4"/>
  <c r="G28" i="4"/>
  <c r="G29" i="4" s="1"/>
  <c r="I27" i="4"/>
  <c r="I17" i="4" l="1"/>
  <c r="J17" i="4" s="1"/>
  <c r="F18" i="4"/>
  <c r="G18" i="4"/>
  <c r="G19" i="4" s="1"/>
  <c r="D17" i="4"/>
  <c r="J27" i="4"/>
  <c r="D7" i="4"/>
  <c r="G8" i="4"/>
  <c r="G9" i="4" s="1"/>
  <c r="F8" i="4"/>
  <c r="F9" i="4" s="1"/>
  <c r="H28" i="4"/>
  <c r="I28" i="4" s="1"/>
  <c r="J28" i="4" s="1"/>
  <c r="F19" i="4" l="1"/>
  <c r="H18" i="4"/>
  <c r="J29" i="4"/>
  <c r="H8" i="4"/>
  <c r="I8" i="4" s="1"/>
  <c r="J8" i="4" s="1"/>
  <c r="D28" i="4"/>
  <c r="D29" i="4" s="1"/>
  <c r="J7" i="4"/>
  <c r="I18" i="4" l="1"/>
  <c r="J18" i="4" s="1"/>
  <c r="J19" i="4" s="1"/>
  <c r="D18" i="4"/>
  <c r="D19" i="4" s="1"/>
  <c r="J30" i="4"/>
  <c r="D8" i="4"/>
  <c r="D9" i="4" s="1"/>
  <c r="J9" i="4"/>
  <c r="J20" i="4" l="1"/>
  <c r="J10" i="4"/>
</calcChain>
</file>

<file path=xl/sharedStrings.xml><?xml version="1.0" encoding="utf-8"?>
<sst xmlns="http://schemas.openxmlformats.org/spreadsheetml/2006/main" count="74" uniqueCount="30">
  <si>
    <t>Q1</t>
  </si>
  <si>
    <t>Q2</t>
  </si>
  <si>
    <t>Q3</t>
  </si>
  <si>
    <t>Q4</t>
  </si>
  <si>
    <t>Needed</t>
  </si>
  <si>
    <t>Produced</t>
  </si>
  <si>
    <t>Hire</t>
  </si>
  <si>
    <t>Fire</t>
  </si>
  <si>
    <t>Wrks Nd'd</t>
  </si>
  <si>
    <t>Level</t>
  </si>
  <si>
    <t>Ttl Wrks</t>
  </si>
  <si>
    <t>Inv. Cst</t>
  </si>
  <si>
    <t>Chase</t>
  </si>
  <si>
    <t>Hybrid</t>
  </si>
  <si>
    <t>AGGREGATE PRODUCTIN PLANNING - EXAMPLE</t>
  </si>
  <si>
    <t>Totals</t>
  </si>
  <si>
    <t>Prod./Wrkr =</t>
  </si>
  <si>
    <t>Hire Cost =</t>
  </si>
  <si>
    <t>Fire Cost =</t>
  </si>
  <si>
    <t>Begin Wrks =</t>
  </si>
  <si>
    <t>inv. Cst =</t>
  </si>
  <si>
    <t>End Inv.</t>
  </si>
  <si>
    <t>Total Cost =</t>
  </si>
  <si>
    <t>Level Plan</t>
  </si>
  <si>
    <t>Chase Plan</t>
  </si>
  <si>
    <t>Hybrid Plan</t>
  </si>
  <si>
    <t>Hire/Fire Costs =</t>
  </si>
  <si>
    <t>Total  Inv. Cost =</t>
  </si>
  <si>
    <t>Act. Produced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</si>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</sst>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Times New Roman"/>
    </font>
    <font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/>
    <xf numFmtId="0" fontId="2" fillId="0" borderId="0" xfId="0" quotePrefix="1" applyFont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L8" sqref="L8"/>
    </sheetView>
  </sheetViews>
  <sheetFormatPr baseColWidth="10" defaultColWidth="12" defaultRowHeight="16" x14ac:dyDescent="0.2"/>
  <cols>
    <col min="1" max="1" width="15" style="1" customWidth="1"/>
    <col min="2" max="2" width="15.3984375" style="1" customWidth="1"/>
    <col min="3" max="4" width="15" style="1" customWidth="1"/>
    <col min="5" max="5" width="19.796875" style="1" customWidth="1"/>
    <col min="6" max="8" width="15" style="1" customWidth="1"/>
    <col min="9" max="9" width="19.19921875" style="1" customWidth="1"/>
    <col min="10" max="10" width="15" style="1" customWidth="1"/>
    <col min="11" max="16384" width="12" style="1"/>
  </cols>
  <sheetData>
    <row r="1" spans="1:10" ht="18.75" customHeight="1" thickBot="1" x14ac:dyDescent="0.25">
      <c r="A1" s="9" t="s">
        <v>14</v>
      </c>
    </row>
    <row r="2" spans="1:10" ht="18.75" customHeight="1" thickBot="1" x14ac:dyDescent="0.25">
      <c r="A2" s="2"/>
      <c r="B2" s="3"/>
      <c r="C2" s="3"/>
      <c r="D2" s="3"/>
      <c r="E2" s="6" t="s">
        <v>16</v>
      </c>
      <c r="F2" s="6" t="s">
        <v>17</v>
      </c>
      <c r="G2" s="6" t="s">
        <v>18</v>
      </c>
      <c r="H2" s="3"/>
      <c r="I2" s="3"/>
      <c r="J2" s="8"/>
    </row>
    <row r="3" spans="1:10" ht="18.75" customHeight="1" thickBot="1" x14ac:dyDescent="0.25">
      <c r="A3" s="4" t="s">
        <v>9</v>
      </c>
      <c r="B3" s="6" t="s">
        <v>19</v>
      </c>
      <c r="C3" s="8">
        <v>100</v>
      </c>
      <c r="D3" s="14"/>
      <c r="E3" s="7">
        <v>1000</v>
      </c>
      <c r="F3" s="7">
        <v>100</v>
      </c>
      <c r="G3" s="7">
        <v>500</v>
      </c>
      <c r="H3" s="5"/>
      <c r="I3" s="6" t="s">
        <v>20</v>
      </c>
      <c r="J3" s="8">
        <v>0.5</v>
      </c>
    </row>
    <row r="4" spans="1:10" ht="18.75" customHeight="1" thickBot="1" x14ac:dyDescent="0.25">
      <c r="A4" s="6"/>
      <c r="B4" s="10" t="s">
        <v>4</v>
      </c>
      <c r="C4" s="10" t="s">
        <v>5</v>
      </c>
      <c r="D4" s="10" t="s">
        <v>28</v>
      </c>
      <c r="E4" s="10" t="s">
        <v>8</v>
      </c>
      <c r="F4" s="10" t="s">
        <v>6</v>
      </c>
      <c r="G4" s="10" t="s">
        <v>7</v>
      </c>
      <c r="H4" s="10" t="s">
        <v>10</v>
      </c>
      <c r="I4" s="10" t="s">
        <v>21</v>
      </c>
      <c r="J4" s="10" t="s">
        <v>11</v>
      </c>
    </row>
    <row r="5" spans="1:10" ht="18.75" customHeight="1" thickBot="1" x14ac:dyDescent="0.25">
      <c r="A5" s="6" t="s">
        <v>0</v>
      </c>
      <c r="B5" s="6"/>
      <c r="C5" s="6">
        <f>(SUM(B$5:B$8)/4)</f>
        <v>0</v>
      </c>
      <c r="D5" s="6">
        <f>H5*E$3</f>
        <v>0</v>
      </c>
      <c r="E5" s="6">
        <f>CEILING(C5/E$3,1)</f>
        <v>0</v>
      </c>
      <c r="F5" s="6">
        <f>IF(E5&gt;C3,E5-C3,0)</f>
        <v>0</v>
      </c>
      <c r="G5" s="6">
        <f>IF(C3&gt;E5,C3-E5,0)</f>
        <v>100</v>
      </c>
      <c r="H5" s="6">
        <f>C3+F5-G5</f>
        <v>0</v>
      </c>
      <c r="I5" s="6">
        <f>H5*E3-B5</f>
        <v>0</v>
      </c>
      <c r="J5" s="6">
        <f>I5*J3</f>
        <v>0</v>
      </c>
    </row>
    <row r="6" spans="1:10" ht="18.75" customHeight="1" thickBot="1" x14ac:dyDescent="0.25">
      <c r="A6" s="6" t="s">
        <v>1</v>
      </c>
      <c r="B6" s="6"/>
      <c r="C6" s="6">
        <f>(SUM(B$5:B$8)/4)</f>
        <v>0</v>
      </c>
      <c r="D6" s="6">
        <f>H6*E$3</f>
        <v>0</v>
      </c>
      <c r="E6" s="6">
        <f>CEILING(C6/E$3,1)</f>
        <v>0</v>
      </c>
      <c r="F6" s="6">
        <f>IF(E6&gt;H5,E6-H5,0)</f>
        <v>0</v>
      </c>
      <c r="G6" s="6">
        <f>IF(E6&lt;H5,H5-E6,0)</f>
        <v>0</v>
      </c>
      <c r="H6" s="6">
        <f>H5+F6-G6</f>
        <v>0</v>
      </c>
      <c r="I6" s="6">
        <f>I5+H6*E$23-B6</f>
        <v>0</v>
      </c>
      <c r="J6" s="6">
        <f>I6*J$3</f>
        <v>0</v>
      </c>
    </row>
    <row r="7" spans="1:10" ht="18.75" customHeight="1" thickBot="1" x14ac:dyDescent="0.25">
      <c r="A7" s="6" t="s">
        <v>2</v>
      </c>
      <c r="B7" s="6"/>
      <c r="C7" s="6">
        <f>(SUM(B$5:B$8)/4)</f>
        <v>0</v>
      </c>
      <c r="D7" s="6">
        <f>H7*E$3</f>
        <v>0</v>
      </c>
      <c r="E7" s="6">
        <f>CEILING(C7/E$3,1)</f>
        <v>0</v>
      </c>
      <c r="F7" s="6">
        <f>IF(E7&gt;H6,E7-H6,0)</f>
        <v>0</v>
      </c>
      <c r="G7" s="6">
        <f>IF(E7&lt;H6,H6-E7,0)</f>
        <v>0</v>
      </c>
      <c r="H7" s="6">
        <f>H6+F7-G7</f>
        <v>0</v>
      </c>
      <c r="I7" s="6">
        <f>I6+H7*E$23-B7</f>
        <v>0</v>
      </c>
      <c r="J7" s="6">
        <f>I7*J$3</f>
        <v>0</v>
      </c>
    </row>
    <row r="8" spans="1:10" ht="18.75" customHeight="1" thickBot="1" x14ac:dyDescent="0.25">
      <c r="A8" s="6" t="s">
        <v>3</v>
      </c>
      <c r="B8" s="6"/>
      <c r="C8" s="6">
        <f>(SUM(B$5:B$8)/4)</f>
        <v>0</v>
      </c>
      <c r="D8" s="6">
        <f>H8*E$3</f>
        <v>0</v>
      </c>
      <c r="E8" s="6">
        <f>CEILING(C8/E$3,1)</f>
        <v>0</v>
      </c>
      <c r="F8" s="6">
        <f>IF(E8&gt;H7,E8-H7,0)</f>
        <v>0</v>
      </c>
      <c r="G8" s="6">
        <f>IF(E8&lt;H7,H7-E8,0)</f>
        <v>0</v>
      </c>
      <c r="H8" s="6">
        <f>H7+F8-G8</f>
        <v>0</v>
      </c>
      <c r="I8" s="6">
        <f>I7+H8*E$23-B8</f>
        <v>0</v>
      </c>
      <c r="J8" s="6">
        <f>I8*J$3</f>
        <v>0</v>
      </c>
    </row>
    <row r="9" spans="1:10" ht="18.75" customHeight="1" thickBot="1" x14ac:dyDescent="0.25">
      <c r="A9" s="6" t="s">
        <v>15</v>
      </c>
      <c r="B9" s="6">
        <f>SUM(B5:B8)/4</f>
        <v>0</v>
      </c>
      <c r="C9" s="6">
        <f>SUM(C5:C8)</f>
        <v>0</v>
      </c>
      <c r="D9" s="6">
        <f>SUM(D5:D8)</f>
        <v>0</v>
      </c>
      <c r="E9" s="12" t="s">
        <v>26</v>
      </c>
      <c r="F9" s="6">
        <f>SUM(F5:F8)*F3</f>
        <v>0</v>
      </c>
      <c r="G9" s="6">
        <f>SUM(G5:G8)*G3</f>
        <v>50000</v>
      </c>
      <c r="H9" s="6"/>
      <c r="I9" s="8" t="s">
        <v>27</v>
      </c>
      <c r="J9" s="6">
        <f>SUM(J5:J8)</f>
        <v>0</v>
      </c>
    </row>
    <row r="10" spans="1:10" ht="18.75" customHeight="1" thickBot="1" x14ac:dyDescent="0.25">
      <c r="G10" s="15" t="s">
        <v>29</v>
      </c>
      <c r="H10" s="11" t="s">
        <v>23</v>
      </c>
      <c r="I10" s="8" t="s">
        <v>22</v>
      </c>
      <c r="J10" s="6">
        <f>F9+G9+J9</f>
        <v>50000</v>
      </c>
    </row>
    <row r="11" spans="1:10" ht="18.75" customHeight="1" thickBot="1" x14ac:dyDescent="0.25">
      <c r="H11" s="13"/>
      <c r="I11" s="3"/>
      <c r="J11" s="8"/>
    </row>
    <row r="12" spans="1:10" ht="18.75" customHeight="1" thickBot="1" x14ac:dyDescent="0.25">
      <c r="A12" s="2"/>
      <c r="B12" s="3"/>
      <c r="C12" s="3"/>
      <c r="D12" s="3"/>
      <c r="E12" s="6" t="s">
        <v>16</v>
      </c>
      <c r="F12" s="6" t="s">
        <v>17</v>
      </c>
      <c r="G12" s="6" t="s">
        <v>18</v>
      </c>
      <c r="H12" s="3"/>
      <c r="I12" s="3"/>
      <c r="J12" s="8"/>
    </row>
    <row r="13" spans="1:10" ht="18.75" customHeight="1" thickBot="1" x14ac:dyDescent="0.25">
      <c r="A13" s="4" t="s">
        <v>12</v>
      </c>
      <c r="B13" s="6" t="s">
        <v>19</v>
      </c>
      <c r="C13" s="8">
        <f>C3</f>
        <v>100</v>
      </c>
      <c r="D13" s="8"/>
      <c r="E13" s="8">
        <f>E3</f>
        <v>1000</v>
      </c>
      <c r="F13" s="8">
        <f>F3</f>
        <v>100</v>
      </c>
      <c r="G13" s="8">
        <f>G3</f>
        <v>500</v>
      </c>
      <c r="H13" s="5"/>
      <c r="I13" s="6" t="s">
        <v>20</v>
      </c>
      <c r="J13" s="8">
        <f>J3</f>
        <v>0.5</v>
      </c>
    </row>
    <row r="14" spans="1:10" ht="18.75" customHeight="1" thickBot="1" x14ac:dyDescent="0.25">
      <c r="A14" s="6"/>
      <c r="B14" s="10" t="s">
        <v>4</v>
      </c>
      <c r="C14" s="10" t="s">
        <v>5</v>
      </c>
      <c r="D14" s="10" t="s">
        <v>28</v>
      </c>
      <c r="E14" s="10" t="s">
        <v>8</v>
      </c>
      <c r="F14" s="10" t="s">
        <v>6</v>
      </c>
      <c r="G14" s="10" t="s">
        <v>7</v>
      </c>
      <c r="H14" s="10" t="s">
        <v>10</v>
      </c>
      <c r="I14" s="10" t="s">
        <v>21</v>
      </c>
      <c r="J14" s="10" t="s">
        <v>11</v>
      </c>
    </row>
    <row r="15" spans="1:10" ht="18.75" customHeight="1" thickBot="1" x14ac:dyDescent="0.25">
      <c r="A15" s="6" t="s">
        <v>0</v>
      </c>
      <c r="B15" s="6">
        <f>B5</f>
        <v>0</v>
      </c>
      <c r="C15" s="6">
        <f>B15</f>
        <v>0</v>
      </c>
      <c r="D15" s="6">
        <f>H15*E$3</f>
        <v>0</v>
      </c>
      <c r="E15" s="6">
        <f>CEILING(C15/E$3,1)</f>
        <v>0</v>
      </c>
      <c r="F15" s="6">
        <f>IF(E15&gt;C13,E15-C13,0)</f>
        <v>0</v>
      </c>
      <c r="G15" s="6">
        <f>IF(C13&gt;E15,C13-E15,0)</f>
        <v>100</v>
      </c>
      <c r="H15" s="6">
        <f>C13+F15-G15</f>
        <v>0</v>
      </c>
      <c r="I15" s="6">
        <f>H15*E13-B15</f>
        <v>0</v>
      </c>
      <c r="J15" s="6">
        <f>I15*J13</f>
        <v>0</v>
      </c>
    </row>
    <row r="16" spans="1:10" ht="18.75" customHeight="1" thickBot="1" x14ac:dyDescent="0.25">
      <c r="A16" s="6" t="s">
        <v>1</v>
      </c>
      <c r="B16" s="6">
        <f>B6</f>
        <v>0</v>
      </c>
      <c r="C16" s="6">
        <f>B16</f>
        <v>0</v>
      </c>
      <c r="D16" s="6">
        <f>H16*E$3</f>
        <v>0</v>
      </c>
      <c r="E16" s="6">
        <f>CEILING(C16/E$3,1)</f>
        <v>0</v>
      </c>
      <c r="F16" s="6">
        <f>IF(E16&gt;H15,E16-H15,0)</f>
        <v>0</v>
      </c>
      <c r="G16" s="6">
        <f>IF(E16&lt;H15,H15-E16,0)</f>
        <v>0</v>
      </c>
      <c r="H16" s="6">
        <f>H15+F16-G16</f>
        <v>0</v>
      </c>
      <c r="I16" s="6">
        <f>I15+H16*E$23-B16</f>
        <v>0</v>
      </c>
      <c r="J16" s="6">
        <f>I16*J$3</f>
        <v>0</v>
      </c>
    </row>
    <row r="17" spans="1:10" ht="18.75" customHeight="1" thickBot="1" x14ac:dyDescent="0.25">
      <c r="A17" s="6" t="s">
        <v>2</v>
      </c>
      <c r="B17" s="6">
        <f>B7</f>
        <v>0</v>
      </c>
      <c r="C17" s="6">
        <f>B17</f>
        <v>0</v>
      </c>
      <c r="D17" s="6">
        <f>H17*E$3</f>
        <v>0</v>
      </c>
      <c r="E17" s="6">
        <f>CEILING(C17/E$3,1)</f>
        <v>0</v>
      </c>
      <c r="F17" s="6">
        <f>IF(E17&gt;H16,E17-H16,0)</f>
        <v>0</v>
      </c>
      <c r="G17" s="6">
        <f>IF(E17&lt;H16,H16-E17,0)</f>
        <v>0</v>
      </c>
      <c r="H17" s="6">
        <f>H16+F17-G17</f>
        <v>0</v>
      </c>
      <c r="I17" s="6">
        <f>I16+H17*E$23-B17</f>
        <v>0</v>
      </c>
      <c r="J17" s="6">
        <f>I17*J$3</f>
        <v>0</v>
      </c>
    </row>
    <row r="18" spans="1:10" ht="18.75" customHeight="1" thickBot="1" x14ac:dyDescent="0.25">
      <c r="A18" s="6" t="s">
        <v>3</v>
      </c>
      <c r="B18" s="6">
        <f>B8</f>
        <v>0</v>
      </c>
      <c r="C18" s="6">
        <f>B18</f>
        <v>0</v>
      </c>
      <c r="D18" s="6">
        <f>H18*E$3</f>
        <v>0</v>
      </c>
      <c r="E18" s="6">
        <f>CEILING(C18/E$3,1)</f>
        <v>0</v>
      </c>
      <c r="F18" s="6">
        <f>IF(E18&gt;H17,E18-H17,0)</f>
        <v>0</v>
      </c>
      <c r="G18" s="6">
        <f>IF(E18&lt;H17,H17-E18,0)</f>
        <v>0</v>
      </c>
      <c r="H18" s="6">
        <f>H17+F18-G18</f>
        <v>0</v>
      </c>
      <c r="I18" s="6">
        <f>I17+H18*E$23-B18</f>
        <v>0</v>
      </c>
      <c r="J18" s="6">
        <f>I18*J$3</f>
        <v>0</v>
      </c>
    </row>
    <row r="19" spans="1:10" ht="18.75" customHeight="1" thickBot="1" x14ac:dyDescent="0.25">
      <c r="A19" s="6" t="s">
        <v>15</v>
      </c>
      <c r="B19" s="6"/>
      <c r="C19" s="6">
        <f>SUM(C15:C18)</f>
        <v>0</v>
      </c>
      <c r="D19" s="6">
        <f>SUM(D15:D18)</f>
        <v>0</v>
      </c>
      <c r="E19" s="12" t="s">
        <v>26</v>
      </c>
      <c r="F19" s="6">
        <f>SUM(F15:F18)*F13</f>
        <v>0</v>
      </c>
      <c r="G19" s="6">
        <f>SUM(G15:G18)*G13</f>
        <v>50000</v>
      </c>
      <c r="H19" s="6"/>
      <c r="I19" s="8" t="s">
        <v>27</v>
      </c>
      <c r="J19" s="6">
        <f>SUM(J15:J18)</f>
        <v>0</v>
      </c>
    </row>
    <row r="20" spans="1:10" ht="18.75" customHeight="1" thickBot="1" x14ac:dyDescent="0.25">
      <c r="H20" s="11" t="s">
        <v>24</v>
      </c>
      <c r="I20" s="8" t="s">
        <v>22</v>
      </c>
      <c r="J20" s="6">
        <f>F19+G19+J19</f>
        <v>50000</v>
      </c>
    </row>
    <row r="21" spans="1:10" ht="18.75" customHeight="1" thickBot="1" x14ac:dyDescent="0.25">
      <c r="H21" s="13"/>
      <c r="I21" s="3"/>
      <c r="J21" s="8"/>
    </row>
    <row r="22" spans="1:10" ht="18.75" customHeight="1" thickBot="1" x14ac:dyDescent="0.25">
      <c r="A22" s="2"/>
      <c r="B22" s="3"/>
      <c r="C22" s="3"/>
      <c r="D22" s="3"/>
      <c r="E22" s="6" t="s">
        <v>16</v>
      </c>
      <c r="F22" s="6" t="s">
        <v>17</v>
      </c>
      <c r="G22" s="6" t="s">
        <v>18</v>
      </c>
      <c r="H22" s="3"/>
      <c r="I22" s="3"/>
      <c r="J22" s="8"/>
    </row>
    <row r="23" spans="1:10" ht="18.75" customHeight="1" thickBot="1" x14ac:dyDescent="0.25">
      <c r="A23" s="4" t="s">
        <v>13</v>
      </c>
      <c r="B23" s="6" t="s">
        <v>19</v>
      </c>
      <c r="C23" s="8">
        <f>C13</f>
        <v>100</v>
      </c>
      <c r="D23" s="8"/>
      <c r="E23" s="8">
        <f>E13</f>
        <v>1000</v>
      </c>
      <c r="F23" s="8">
        <f>F13</f>
        <v>100</v>
      </c>
      <c r="G23" s="8">
        <f>G13</f>
        <v>500</v>
      </c>
      <c r="H23" s="5"/>
      <c r="I23" s="6" t="s">
        <v>20</v>
      </c>
      <c r="J23" s="8">
        <f>J13</f>
        <v>0.5</v>
      </c>
    </row>
    <row r="24" spans="1:10" ht="18.75" customHeight="1" thickBot="1" x14ac:dyDescent="0.25">
      <c r="A24" s="6"/>
      <c r="B24" s="10" t="s">
        <v>4</v>
      </c>
      <c r="C24" s="10" t="s">
        <v>5</v>
      </c>
      <c r="D24" s="10" t="s">
        <v>28</v>
      </c>
      <c r="E24" s="10" t="s">
        <v>8</v>
      </c>
      <c r="F24" s="10" t="s">
        <v>6</v>
      </c>
      <c r="G24" s="10" t="s">
        <v>7</v>
      </c>
      <c r="H24" s="10" t="s">
        <v>10</v>
      </c>
      <c r="I24" s="10" t="s">
        <v>21</v>
      </c>
      <c r="J24" s="10" t="s">
        <v>11</v>
      </c>
    </row>
    <row r="25" spans="1:10" ht="18.75" customHeight="1" thickBot="1" x14ac:dyDescent="0.25">
      <c r="A25" s="6" t="s">
        <v>0</v>
      </c>
      <c r="B25" s="6">
        <f>B15</f>
        <v>0</v>
      </c>
      <c r="C25" s="6">
        <v>0</v>
      </c>
      <c r="D25" s="6">
        <f>H25*E$3</f>
        <v>0</v>
      </c>
      <c r="E25" s="6">
        <f>CEILING(C25/E$3,1)</f>
        <v>0</v>
      </c>
      <c r="F25" s="6">
        <f>IF(E25&gt;C23,E25-C23,0)</f>
        <v>0</v>
      </c>
      <c r="G25" s="6">
        <f>IF(C23&gt;E25,C23-E25,0)</f>
        <v>100</v>
      </c>
      <c r="H25" s="6">
        <f>C23+F25-G25</f>
        <v>0</v>
      </c>
      <c r="I25" s="6">
        <f>H25*E23-B25</f>
        <v>0</v>
      </c>
      <c r="J25" s="6">
        <f>I25*J23</f>
        <v>0</v>
      </c>
    </row>
    <row r="26" spans="1:10" ht="18.75" customHeight="1" thickBot="1" x14ac:dyDescent="0.25">
      <c r="A26" s="6" t="s">
        <v>1</v>
      </c>
      <c r="B26" s="6">
        <f>B16</f>
        <v>0</v>
      </c>
      <c r="C26" s="6">
        <v>0</v>
      </c>
      <c r="D26" s="6">
        <f>H26*E$3</f>
        <v>0</v>
      </c>
      <c r="E26" s="6">
        <f>CEILING(C26/E$3,1)</f>
        <v>0</v>
      </c>
      <c r="F26" s="6">
        <f>IF(E26&gt;H25,E26-H25,0)</f>
        <v>0</v>
      </c>
      <c r="G26" s="6">
        <f>IF(E26&lt;H25,H25-E26,0)</f>
        <v>0</v>
      </c>
      <c r="H26" s="6">
        <f>H25+F26-G26</f>
        <v>0</v>
      </c>
      <c r="I26" s="6">
        <f>I25+H26*E$23-B26</f>
        <v>0</v>
      </c>
      <c r="J26" s="6">
        <f>I26*J$3</f>
        <v>0</v>
      </c>
    </row>
    <row r="27" spans="1:10" ht="18.75" customHeight="1" thickBot="1" x14ac:dyDescent="0.25">
      <c r="A27" s="6" t="s">
        <v>2</v>
      </c>
      <c r="B27" s="6">
        <f>B17</f>
        <v>0</v>
      </c>
      <c r="C27" s="6">
        <v>0</v>
      </c>
      <c r="D27" s="6">
        <f>H27*E$3</f>
        <v>0</v>
      </c>
      <c r="E27" s="6">
        <f>CEILING(C27/E$3,1)</f>
        <v>0</v>
      </c>
      <c r="F27" s="6">
        <f>IF(E27&gt;H26,E27-H26,0)</f>
        <v>0</v>
      </c>
      <c r="G27" s="6">
        <f>IF(E27&lt;H26,H26-E27,0)</f>
        <v>0</v>
      </c>
      <c r="H27" s="6">
        <f>H26+F27-G27</f>
        <v>0</v>
      </c>
      <c r="I27" s="6">
        <f>I26+H27*E$23-B27</f>
        <v>0</v>
      </c>
      <c r="J27" s="6">
        <f>I27*J$3</f>
        <v>0</v>
      </c>
    </row>
    <row r="28" spans="1:10" ht="18.75" customHeight="1" thickBot="1" x14ac:dyDescent="0.25">
      <c r="A28" s="6" t="s">
        <v>3</v>
      </c>
      <c r="B28" s="6">
        <f>B18</f>
        <v>0</v>
      </c>
      <c r="C28" s="6">
        <v>0</v>
      </c>
      <c r="D28" s="6">
        <f>H28*E$3</f>
        <v>0</v>
      </c>
      <c r="E28" s="6">
        <f>CEILING(C28/E$3,1)</f>
        <v>0</v>
      </c>
      <c r="F28" s="6">
        <f>IF(E28&gt;H27,E28-H27,0)</f>
        <v>0</v>
      </c>
      <c r="G28" s="6">
        <f>IF(E28&lt;H27,H27-E28,0)</f>
        <v>0</v>
      </c>
      <c r="H28" s="6">
        <f>H27+F28-G28</f>
        <v>0</v>
      </c>
      <c r="I28" s="6">
        <f>I27+H28*E$23-B28</f>
        <v>0</v>
      </c>
      <c r="J28" s="6">
        <f>I28*J$3</f>
        <v>0</v>
      </c>
    </row>
    <row r="29" spans="1:10" ht="18.75" customHeight="1" thickBot="1" x14ac:dyDescent="0.25">
      <c r="A29" s="6" t="s">
        <v>15</v>
      </c>
      <c r="B29" s="6"/>
      <c r="C29" s="6">
        <f>SUM(C25:C28)</f>
        <v>0</v>
      </c>
      <c r="D29" s="6">
        <f>SUM(D25:D28)</f>
        <v>0</v>
      </c>
      <c r="E29" s="12" t="s">
        <v>26</v>
      </c>
      <c r="F29" s="6">
        <f>SUM(F25:F28)*F23</f>
        <v>0</v>
      </c>
      <c r="G29" s="6">
        <f>SUM(G25:G28)*G23</f>
        <v>50000</v>
      </c>
      <c r="H29" s="6"/>
      <c r="I29" s="8" t="s">
        <v>27</v>
      </c>
      <c r="J29" s="6">
        <f>SUM(J25:J28)</f>
        <v>0</v>
      </c>
    </row>
    <row r="30" spans="1:10" ht="18.75" customHeight="1" thickBot="1" x14ac:dyDescent="0.25">
      <c r="H30" s="11" t="s">
        <v>25</v>
      </c>
      <c r="I30" s="8" t="s">
        <v>22</v>
      </c>
      <c r="J30" s="6">
        <f>F29+G29+J29</f>
        <v>50000</v>
      </c>
    </row>
    <row r="32" spans="1:10" x14ac:dyDescent="0.2">
      <c r="C32"/>
      <c r="D32"/>
      <c r="E32"/>
      <c r="F32"/>
      <c r="G32"/>
    </row>
    <row r="33" spans="3:7" x14ac:dyDescent="0.2">
      <c r="C33"/>
      <c r="D33"/>
      <c r="E33"/>
      <c r="F33"/>
      <c r="G33"/>
    </row>
    <row r="34" spans="3:7" x14ac:dyDescent="0.2">
      <c r="C34"/>
      <c r="D34"/>
      <c r="E34"/>
      <c r="F34"/>
      <c r="G34"/>
    </row>
    <row r="35" spans="3:7" x14ac:dyDescent="0.2">
      <c r="C35"/>
      <c r="D35"/>
      <c r="E35"/>
      <c r="F35"/>
      <c r="G35"/>
    </row>
    <row r="36" spans="3:7" x14ac:dyDescent="0.2">
      <c r="C36"/>
      <c r="D36"/>
      <c r="E36"/>
      <c r="F36"/>
      <c r="G36"/>
    </row>
    <row r="37" spans="3:7" x14ac:dyDescent="0.2">
      <c r="C37"/>
      <c r="D37"/>
      <c r="E37"/>
      <c r="F37"/>
      <c r="G37"/>
    </row>
    <row r="38" spans="3:7" x14ac:dyDescent="0.2">
      <c r="C38"/>
      <c r="D38"/>
      <c r="E38"/>
      <c r="F38"/>
      <c r="G38"/>
    </row>
    <row r="39" spans="3:7" x14ac:dyDescent="0.2">
      <c r="C39"/>
      <c r="D39"/>
      <c r="E39"/>
      <c r="F39"/>
      <c r="G39"/>
    </row>
    <row r="40" spans="3:7" x14ac:dyDescent="0.2">
      <c r="C40"/>
      <c r="D40"/>
      <c r="E40"/>
      <c r="F40"/>
      <c r="G40"/>
    </row>
    <row r="41" spans="3:7" x14ac:dyDescent="0.2">
      <c r="C41"/>
      <c r="D41"/>
      <c r="E41"/>
      <c r="F41"/>
      <c r="G41"/>
    </row>
    <row r="42" spans="3:7" x14ac:dyDescent="0.2">
      <c r="C42"/>
      <c r="D42"/>
      <c r="E42"/>
      <c r="F42"/>
      <c r="G42"/>
    </row>
    <row r="43" spans="3:7" x14ac:dyDescent="0.2">
      <c r="C43"/>
      <c r="D43"/>
      <c r="E43"/>
      <c r="F43"/>
      <c r="G43"/>
    </row>
    <row r="44" spans="3:7" x14ac:dyDescent="0.2">
      <c r="C44"/>
      <c r="D44"/>
      <c r="E44"/>
      <c r="F44"/>
      <c r="G44"/>
    </row>
  </sheetData>
  <phoneticPr fontId="1" type="noConversion"/>
  <pageMargins left="0" right="0" top="0" bottom="0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APP-Model</vt:lpstr>
    </vt:vector>
  </TitlesOfParts>
  <Company>East Carolina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F. Kros</dc:creator>
  <cp:lastModifiedBy>Kros, John</cp:lastModifiedBy>
  <cp:lastPrinted>2004-06-09T12:44:23Z</cp:lastPrinted>
  <dcterms:created xsi:type="dcterms:W3CDTF">2003-03-28T03:16:25Z</dcterms:created>
  <dcterms:modified xsi:type="dcterms:W3CDTF">2021-06-03T17:56:43Z</dcterms:modified>
</cp:coreProperties>
</file>